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2136" windowHeight="11016" activeTab="0"/>
  </bookViews>
  <sheets>
    <sheet name="F_R" sheetId="1" r:id="rId1"/>
  </sheets>
  <definedNames>
    <definedName name="diag">'F_R'!#REF!</definedName>
    <definedName name="diago">'F_R'!$S$15:$X$44</definedName>
    <definedName name="Heure_arrivée">'F_R'!$H$107</definedName>
    <definedName name="_xlnm.Print_Titles" localSheetId="0">'F_R'!$13:$14</definedName>
    <definedName name="km_arrivée">'F_R'!$C$107</definedName>
    <definedName name="km_départ">'F_R'!$C$15</definedName>
    <definedName name="_xlnm.Print_Area" localSheetId="0">'F_R'!$A$1:$J$107</definedName>
  </definedNames>
  <calcPr fullCalcOnLoad="1"/>
</workbook>
</file>

<file path=xl/comments1.xml><?xml version="1.0" encoding="utf-8"?>
<comments xmlns="http://schemas.openxmlformats.org/spreadsheetml/2006/main">
  <authors>
    <author>LEDUC Guy</author>
    <author>Bernard LESCUDE</author>
  </authors>
  <commentList>
    <comment ref="G1" author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les initiales de la Diagonale </t>
        </r>
        <r>
          <rPr>
            <sz val="8"/>
            <color indexed="12"/>
            <rFont val="Tahoma"/>
            <family val="2"/>
          </rPr>
          <t>(</t>
        </r>
        <r>
          <rPr>
            <b/>
            <sz val="8"/>
            <color indexed="12"/>
            <rFont val="Tahoma"/>
            <family val="2"/>
          </rPr>
          <t>DM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SH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BP</t>
        </r>
        <r>
          <rPr>
            <sz val="8"/>
            <rFont val="Tahoma"/>
            <family val="2"/>
          </rPr>
          <t>, …) ou de l'EuroDiagonale (</t>
        </r>
        <r>
          <rPr>
            <b/>
            <sz val="8"/>
            <color indexed="17"/>
            <rFont val="Tahoma"/>
            <family val="2"/>
          </rPr>
          <t>DC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LH</t>
        </r>
        <r>
          <rPr>
            <sz val="8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IB</t>
        </r>
        <r>
          <rPr>
            <sz val="8"/>
            <rFont val="Tahoma"/>
            <family val="2"/>
          </rPr>
          <t xml:space="preserve">, …).
Note : concernant </t>
        </r>
        <r>
          <rPr>
            <b/>
            <sz val="8"/>
            <rFont val="Tahoma"/>
            <family val="2"/>
          </rPr>
          <t>Bari</t>
        </r>
        <r>
          <rPr>
            <sz val="8"/>
            <rFont val="Tahoma"/>
            <family val="2"/>
          </rPr>
          <t xml:space="preserve"> et </t>
        </r>
        <r>
          <rPr>
            <b/>
            <sz val="8"/>
            <rFont val="Tahoma"/>
            <family val="2"/>
          </rPr>
          <t>Budapest,</t>
        </r>
        <r>
          <rPr>
            <sz val="8"/>
            <rFont val="Tahoma"/>
            <family val="2"/>
          </rPr>
          <t xml:space="preserve"> les initiales sont :
</t>
        </r>
        <r>
          <rPr>
            <b/>
            <sz val="8"/>
            <color indexed="17"/>
            <rFont val="Tahoma"/>
            <family val="2"/>
          </rPr>
          <t>I</t>
        </r>
        <r>
          <rPr>
            <sz val="8"/>
            <rFont val="Tahoma"/>
            <family val="2"/>
          </rPr>
          <t xml:space="preserve"> et </t>
        </r>
        <r>
          <rPr>
            <b/>
            <sz val="8"/>
            <color indexed="17"/>
            <rFont val="Tahoma"/>
            <family val="2"/>
          </rPr>
          <t>T</t>
        </r>
        <r>
          <rPr>
            <sz val="8"/>
            <rFont val="Tahoma"/>
            <family val="2"/>
          </rPr>
          <t xml:space="preserve"> respectivement.</t>
        </r>
      </text>
    </comment>
    <comment ref="H1" author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le N° de
la Diagonale ou de l'EuroDiagonale.</t>
        </r>
      </text>
    </comment>
    <comment ref="A5" authorId="1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les </t>
        </r>
        <r>
          <rPr>
            <b/>
            <sz val="8"/>
            <rFont val="Tahoma"/>
            <family val="2"/>
          </rPr>
          <t>prénom</t>
        </r>
        <r>
          <rPr>
            <sz val="8"/>
            <rFont val="Tahoma"/>
            <family val="2"/>
          </rPr>
          <t xml:space="preserve"> et</t>
        </r>
        <r>
          <rPr>
            <b/>
            <sz val="8"/>
            <rFont val="Tahoma"/>
            <family val="2"/>
          </rPr>
          <t xml:space="preserve"> nom</t>
        </r>
        <r>
          <rPr>
            <sz val="8"/>
            <rFont val="Tahoma"/>
            <family val="2"/>
          </rPr>
          <t xml:space="preserve"> du/des </t>
        </r>
        <r>
          <rPr>
            <b/>
            <sz val="8"/>
            <rFont val="Tahoma"/>
            <family val="2"/>
          </rPr>
          <t xml:space="preserve">participant(s)
</t>
        </r>
        <r>
          <rPr>
            <sz val="8"/>
            <rFont val="Tahoma"/>
            <family val="2"/>
          </rPr>
          <t>(</t>
        </r>
        <r>
          <rPr>
            <b/>
            <i/>
            <sz val="8"/>
            <rFont val="Tahoma"/>
            <family val="2"/>
          </rPr>
          <t>alt+entrée</t>
        </r>
        <r>
          <rPr>
            <sz val="8"/>
            <rFont val="Tahoma"/>
            <family val="2"/>
          </rPr>
          <t xml:space="preserve"> pour revenir à la ligne entre chaque prénom / nom)</t>
        </r>
      </text>
    </comment>
    <comment ref="E5" authorId="1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la </t>
        </r>
        <r>
          <rPr>
            <u val="single"/>
            <sz val="8"/>
            <rFont val="Tahoma"/>
            <family val="2"/>
          </rPr>
          <t>date</t>
        </r>
        <r>
          <rPr>
            <sz val="8"/>
            <rFont val="Tahoma"/>
            <family val="2"/>
          </rPr>
          <t xml:space="preserve"> et </t>
        </r>
        <r>
          <rPr>
            <u val="single"/>
            <sz val="8"/>
            <rFont val="Tahoma"/>
            <family val="2"/>
          </rPr>
          <t>l'heure</t>
        </r>
        <r>
          <rPr>
            <sz val="8"/>
            <rFont val="Tahoma"/>
            <family val="2"/>
          </rPr>
          <t xml:space="preserve"> de départ sous la forme 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jj/mm/aa hh:mm
</t>
        </r>
        <r>
          <rPr>
            <sz val="8"/>
            <rFont val="Tahoma"/>
            <family val="2"/>
          </rPr>
          <t xml:space="preserve">Ex: </t>
        </r>
        <r>
          <rPr>
            <b/>
            <sz val="8"/>
            <color indexed="12"/>
            <rFont val="Tahoma"/>
            <family val="2"/>
          </rPr>
          <t>14/07/03 04:00</t>
        </r>
        <r>
          <rPr>
            <sz val="8"/>
            <rFont val="Tahoma"/>
            <family val="2"/>
          </rPr>
          <t xml:space="preserve"> pour le 14 juillet 2003 à 04h00.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>Respectez l'espace entre la date et l'heure</t>
        </r>
        <r>
          <rPr>
            <b/>
            <sz val="8"/>
            <color indexed="12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2"/>
            <rFont val="Tahoma"/>
            <family val="2"/>
          </rPr>
          <t>jj/mm/aa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"espace"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hh:mm</t>
        </r>
      </text>
    </comment>
    <comment ref="D107" authorId="0">
      <text>
        <r>
          <rPr>
            <b/>
            <sz val="8"/>
            <color indexed="10"/>
            <rFont val="Tahoma"/>
            <family val="2"/>
          </rPr>
          <t>Gardez cette ligne pour la ville arrivée.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Si cette feuille comporte trop de lignes, alors </t>
        </r>
        <r>
          <rPr>
            <u val="single"/>
            <sz val="8"/>
            <rFont val="Tahoma"/>
            <family val="2"/>
          </rPr>
          <t>laissez non remplies</t>
        </r>
        <r>
          <rPr>
            <sz val="8"/>
            <rFont val="Tahoma"/>
            <family val="2"/>
          </rPr>
          <t xml:space="preserve"> les lignes inutilisées.
Le nombre de lignes a été calculé pour correspondre à </t>
        </r>
        <r>
          <rPr>
            <b/>
            <sz val="8"/>
            <rFont val="Tahoma"/>
            <family val="2"/>
          </rPr>
          <t>2 pages</t>
        </r>
        <r>
          <rPr>
            <sz val="8"/>
            <rFont val="Tahoma"/>
            <family val="2"/>
          </rPr>
          <t xml:space="preserve"> format A4 (soit 1 feuille recto/verso). Toutefois, selon le paramétrage des imprimantes, il est possible que l'</t>
        </r>
        <r>
          <rPr>
            <b/>
            <sz val="8"/>
            <rFont val="Tahoma"/>
            <family val="2"/>
          </rPr>
          <t>aperçu avant impression</t>
        </r>
        <r>
          <rPr>
            <sz val="8"/>
            <rFont val="Tahoma"/>
            <family val="2"/>
          </rPr>
          <t xml:space="preserve"> montre 2 pages + quelques lignes sur une 3ème page. --&gt; Dans ce cas, allez dans "</t>
        </r>
        <r>
          <rPr>
            <b/>
            <sz val="8"/>
            <rFont val="Tahoma"/>
            <family val="2"/>
          </rPr>
          <t>Fichier - Mise en Page</t>
        </r>
        <r>
          <rPr>
            <sz val="8"/>
            <rFont val="Tahoma"/>
            <family val="2"/>
          </rPr>
          <t xml:space="preserve">" et retouchez le </t>
        </r>
        <r>
          <rPr>
            <b/>
            <sz val="8"/>
            <rFont val="Tahoma"/>
            <family val="2"/>
          </rPr>
          <t>coefficient de réduction/agrandissement</t>
        </r>
        <r>
          <rPr>
            <sz val="8"/>
            <rFont val="Tahoma"/>
            <family val="2"/>
          </rPr>
          <t xml:space="preserve"> (classiquement de 100 %) à 95 ou 96 % par exemple, de façon à ce que l'ensemble tienne 'pile poil' sur 2 pages.</t>
        </r>
      </text>
    </comment>
    <comment ref="C14" authorId="1">
      <text>
        <r>
          <rPr>
            <b/>
            <sz val="8"/>
            <color indexed="10"/>
            <rFont val="Tahoma"/>
            <family val="2"/>
          </rPr>
          <t>Saisie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"simple" de la distance.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Ex : </t>
        </r>
        <r>
          <rPr>
            <b/>
            <sz val="8"/>
            <color indexed="12"/>
            <rFont val="Tahoma"/>
            <family val="2"/>
          </rPr>
          <t>20</t>
        </r>
        <r>
          <rPr>
            <sz val="8"/>
            <rFont val="Tahoma"/>
            <family val="2"/>
          </rPr>
          <t xml:space="preserve"> pour </t>
        </r>
        <r>
          <rPr>
            <b/>
            <sz val="8"/>
            <rFont val="Tahoma"/>
            <family val="2"/>
          </rPr>
          <t>20 km</t>
        </r>
      </text>
    </comment>
    <comment ref="D13" authorId="1">
      <text>
        <r>
          <rPr>
            <b/>
            <sz val="8"/>
            <rFont val="Tahoma"/>
            <family val="2"/>
          </rPr>
          <t>Saisie libre.
"</t>
        </r>
        <r>
          <rPr>
            <i/>
            <sz val="8"/>
            <rFont val="Tahoma"/>
            <family val="2"/>
          </rPr>
          <t>alt+entrée</t>
        </r>
        <r>
          <rPr>
            <b/>
            <sz val="8"/>
            <rFont val="Tahoma"/>
            <family val="2"/>
          </rPr>
          <t xml:space="preserve">" pour revenir à la ligne.
</t>
        </r>
        <r>
          <rPr>
            <b/>
            <sz val="8"/>
            <color indexed="10"/>
            <rFont val="Tahoma"/>
            <family val="2"/>
          </rPr>
          <t xml:space="preserve">Ne pas oublier :
</t>
        </r>
        <r>
          <rPr>
            <sz val="8"/>
            <rFont val="Tahoma"/>
            <family val="2"/>
          </rPr>
          <t xml:space="preserve">
– </t>
        </r>
        <r>
          <rPr>
            <b/>
            <sz val="8"/>
            <color indexed="12"/>
            <rFont val="Tahoma"/>
            <family val="2"/>
          </rPr>
          <t>Diagonales</t>
        </r>
        <r>
          <rPr>
            <sz val="8"/>
            <rFont val="Tahoma"/>
            <family val="2"/>
          </rPr>
          <t xml:space="preserve"> :
    – une carte postale départ à moins de 50 km du départ,
    – une carte postale arrivée à moins de 50 km de l'arrivée,
    – </t>
        </r>
        <r>
          <rPr>
            <u val="single"/>
            <sz val="8"/>
            <rFont val="Tahoma"/>
            <family val="2"/>
          </rPr>
          <t xml:space="preserve">Contrôles intermédiaires </t>
        </r>
        <r>
          <rPr>
            <sz val="8"/>
            <rFont val="Tahoma"/>
            <family val="2"/>
          </rPr>
          <t xml:space="preserve">: 120 km </t>
        </r>
        <r>
          <rPr>
            <u val="single"/>
            <sz val="8"/>
            <rFont val="Tahoma"/>
            <family val="2"/>
          </rPr>
          <t>maximum</t>
        </r>
        <r>
          <rPr>
            <sz val="8"/>
            <rFont val="Tahoma"/>
            <family val="2"/>
          </rPr>
          <t xml:space="preserve"> entre chaque contrôle.
– </t>
        </r>
        <r>
          <rPr>
            <b/>
            <sz val="8"/>
            <color indexed="17"/>
            <rFont val="Tahoma"/>
            <family val="2"/>
          </rPr>
          <t>EuroDiagonales</t>
        </r>
        <r>
          <rPr>
            <sz val="8"/>
            <rFont val="Tahoma"/>
            <family val="2"/>
          </rPr>
          <t xml:space="preserve"> : au moins 1 contrôle intermédiaire journalier.</t>
        </r>
      </text>
    </comment>
    <comment ref="E13" authorId="1">
      <text>
        <r>
          <rPr>
            <b/>
            <sz val="8"/>
            <rFont val="Tahoma"/>
            <family val="2"/>
          </rPr>
          <t>Saisie</t>
        </r>
        <r>
          <rPr>
            <sz val="8"/>
            <rFont val="Tahoma"/>
            <family val="2"/>
          </rPr>
          <t xml:space="preserve"> libre.</t>
        </r>
      </text>
    </comment>
    <comment ref="F13" authorId="1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les pauses sous la forme :
</t>
        </r>
        <r>
          <rPr>
            <b/>
            <sz val="8"/>
            <color indexed="12"/>
            <rFont val="Tahoma"/>
            <family val="2"/>
          </rPr>
          <t>h:mm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Ex : </t>
        </r>
        <r>
          <rPr>
            <b/>
            <sz val="8"/>
            <color indexed="12"/>
            <rFont val="Tahoma"/>
            <family val="2"/>
          </rPr>
          <t>0:20</t>
        </r>
        <r>
          <rPr>
            <sz val="8"/>
            <rFont val="Tahoma"/>
            <family val="2"/>
          </rPr>
          <t xml:space="preserve"> pour une pause de 20 minutes.</t>
        </r>
      </text>
    </comment>
    <comment ref="G13" author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rFont val="Tahoma"/>
            <family val="2"/>
          </rPr>
          <t xml:space="preserve"> la vitesse </t>
        </r>
        <r>
          <rPr>
            <u val="single"/>
            <sz val="8"/>
            <rFont val="Tahoma"/>
            <family val="2"/>
          </rPr>
          <t>sans l'unité</t>
        </r>
        <r>
          <rPr>
            <sz val="8"/>
            <rFont val="Tahoma"/>
            <family val="2"/>
          </rPr>
          <t xml:space="preserve">
exemple : </t>
        </r>
        <r>
          <rPr>
            <b/>
            <sz val="8"/>
            <color indexed="12"/>
            <rFont val="Tahoma"/>
            <family val="2"/>
          </rPr>
          <t>19,4</t>
        </r>
        <r>
          <rPr>
            <sz val="8"/>
            <rFont val="Tahoma"/>
            <family val="2"/>
          </rPr>
          <t xml:space="preserve"> pour </t>
        </r>
        <r>
          <rPr>
            <b/>
            <sz val="8"/>
            <rFont val="Tahoma"/>
            <family val="2"/>
          </rPr>
          <t>19,4 km/h</t>
        </r>
        <r>
          <rPr>
            <sz val="8"/>
            <rFont val="Tahoma"/>
            <family val="2"/>
          </rPr>
          <t xml:space="preserve"> et uniquement quand elle change.
Si elle ne change pas, </t>
        </r>
        <r>
          <rPr>
            <u val="single"/>
            <sz val="8"/>
            <rFont val="Tahoma"/>
            <family val="2"/>
          </rPr>
          <t>inutile de la réécrire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<sst xmlns="http://schemas.openxmlformats.org/spreadsheetml/2006/main" count="268" uniqueCount="207">
  <si>
    <t>BS</t>
  </si>
  <si>
    <t>Brest</t>
  </si>
  <si>
    <t>Strasbourg</t>
  </si>
  <si>
    <t>SB</t>
  </si>
  <si>
    <t>BM</t>
  </si>
  <si>
    <t>Menton</t>
  </si>
  <si>
    <t>MB</t>
  </si>
  <si>
    <t>BP</t>
  </si>
  <si>
    <t>Perpignan</t>
  </si>
  <si>
    <t>PB</t>
  </si>
  <si>
    <t>DM</t>
  </si>
  <si>
    <t>Dunkerque</t>
  </si>
  <si>
    <t>MD</t>
  </si>
  <si>
    <t>DP</t>
  </si>
  <si>
    <t>PD</t>
  </si>
  <si>
    <t>DH</t>
  </si>
  <si>
    <t>Hendaye</t>
  </si>
  <si>
    <t>HD</t>
  </si>
  <si>
    <t>SP</t>
  </si>
  <si>
    <t>PS</t>
  </si>
  <si>
    <t>SH</t>
  </si>
  <si>
    <t>HS</t>
  </si>
  <si>
    <t>HM</t>
  </si>
  <si>
    <t>MH</t>
  </si>
  <si>
    <t>à</t>
  </si>
  <si>
    <t>Prénom et Nom des participants</t>
  </si>
  <si>
    <t>Départ le :</t>
  </si>
  <si>
    <t>Délai :</t>
  </si>
  <si>
    <t>Distance théorique :</t>
  </si>
  <si>
    <t>Distance réelle :</t>
  </si>
  <si>
    <t>Arrivée au plus tard le :</t>
  </si>
  <si>
    <t>Marge prévue :</t>
  </si>
  <si>
    <t>Distances</t>
  </si>
  <si>
    <t>Jour</t>
  </si>
  <si>
    <t>cumul</t>
  </si>
  <si>
    <t>part.</t>
  </si>
  <si>
    <t>Localité</t>
  </si>
  <si>
    <t>Arrêts</t>
  </si>
  <si>
    <r>
      <t>V</t>
    </r>
    <r>
      <rPr>
        <b/>
        <sz val="7"/>
        <rFont val="Arial"/>
        <family val="2"/>
      </rPr>
      <t>km/h</t>
    </r>
  </si>
  <si>
    <r>
      <t>t</t>
    </r>
    <r>
      <rPr>
        <sz val="9"/>
        <rFont val="Arial"/>
        <family val="2"/>
      </rPr>
      <t xml:space="preserve">emps
</t>
    </r>
    <r>
      <rPr>
        <b/>
        <sz val="9"/>
        <rFont val="Arial"/>
        <family val="2"/>
      </rPr>
      <t>m</t>
    </r>
    <r>
      <rPr>
        <sz val="9"/>
        <rFont val="Arial"/>
        <family val="2"/>
      </rPr>
      <t>is</t>
    </r>
  </si>
  <si>
    <r>
      <t>H</t>
    </r>
    <r>
      <rPr>
        <sz val="9"/>
        <rFont val="Arial"/>
        <family val="2"/>
      </rPr>
      <t xml:space="preserve">eures passage
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rrivée / </t>
    </r>
    <r>
      <rPr>
        <b/>
        <sz val="9"/>
        <rFont val="Arial"/>
        <family val="2"/>
      </rPr>
      <t>d</t>
    </r>
    <r>
      <rPr>
        <sz val="9"/>
        <rFont val="Arial"/>
        <family val="2"/>
      </rPr>
      <t>épart</t>
    </r>
  </si>
  <si>
    <r>
      <t>N°</t>
    </r>
    <r>
      <rPr>
        <sz val="10"/>
        <rFont val="Arial"/>
        <family val="0"/>
      </rPr>
      <t xml:space="preserve"> des routes</t>
    </r>
  </si>
  <si>
    <t>DC</t>
  </si>
  <si>
    <t>Copenhague</t>
  </si>
  <si>
    <t>CD</t>
  </si>
  <si>
    <t>ST</t>
  </si>
  <si>
    <t>Budapest</t>
  </si>
  <si>
    <t>MI</t>
  </si>
  <si>
    <t>Bari</t>
  </si>
  <si>
    <t>TS</t>
  </si>
  <si>
    <t>IM</t>
  </si>
  <si>
    <t>PM</t>
  </si>
  <si>
    <t>Malaga</t>
  </si>
  <si>
    <t>MP</t>
  </si>
  <si>
    <t>HL</t>
  </si>
  <si>
    <t>Lisbonne</t>
  </si>
  <si>
    <t>LH</t>
  </si>
  <si>
    <t>BI</t>
  </si>
  <si>
    <t>Inverness</t>
  </si>
  <si>
    <t>IB</t>
  </si>
  <si>
    <t>LABENNE</t>
  </si>
  <si>
    <t>HOSSEGOR</t>
  </si>
  <si>
    <t xml:space="preserve">ST - JEAN -  DE - LUZ   </t>
  </si>
  <si>
    <t>BAYONNE                     CP</t>
  </si>
  <si>
    <t>SAINT - GIRONS</t>
  </si>
  <si>
    <t>PARENTIS - EN - BORN</t>
  </si>
  <si>
    <t>PONTENX -LES -FORGES</t>
  </si>
  <si>
    <t>SANGUINET</t>
  </si>
  <si>
    <t>ARES</t>
  </si>
  <si>
    <t>HOURTIN</t>
  </si>
  <si>
    <t>VENDAYS - MONTALIVET</t>
  </si>
  <si>
    <t>SOULAC - SUR - MER</t>
  </si>
  <si>
    <t>MURON</t>
  </si>
  <si>
    <t>COURçON</t>
  </si>
  <si>
    <t>D 316</t>
  </si>
  <si>
    <t>D 916</t>
  </si>
  <si>
    <t>BOUVRESSE</t>
  </si>
  <si>
    <t>SENARPONT</t>
  </si>
  <si>
    <t>D 25</t>
  </si>
  <si>
    <t>OISEMONT</t>
  </si>
  <si>
    <t>D 928</t>
  </si>
  <si>
    <t>D 810</t>
  </si>
  <si>
    <t>D 652</t>
  </si>
  <si>
    <t>D 652 - D 79 - D 652</t>
  </si>
  <si>
    <t>D 46</t>
  </si>
  <si>
    <t>D 46 - D 216</t>
  </si>
  <si>
    <t>D 3</t>
  </si>
  <si>
    <t>D 101</t>
  </si>
  <si>
    <t>LA GIRONDE</t>
  </si>
  <si>
    <t>D 117 - D 116</t>
  </si>
  <si>
    <t>D 116</t>
  </si>
  <si>
    <t>D 116 - D 15</t>
  </si>
  <si>
    <t>D 652              (40 Landes)</t>
  </si>
  <si>
    <t>VIEUX BOUCAU              P</t>
  </si>
  <si>
    <t xml:space="preserve">MIMIZAN                          </t>
  </si>
  <si>
    <t>MIOS                                 P</t>
  </si>
  <si>
    <t xml:space="preserve">LACANAU                        </t>
  </si>
  <si>
    <t>ROYAN                             P</t>
  </si>
  <si>
    <t>BAC     18H35-19H55</t>
  </si>
  <si>
    <t>D 316  (76 Seine-Maritime)</t>
  </si>
  <si>
    <t>ST GERMAIN-sur-BRESLE</t>
  </si>
  <si>
    <t>D 316-D 1015 (80 Somme)</t>
  </si>
  <si>
    <r>
      <t xml:space="preserve">Claude VAN BOCKSTAELE  06 62 07 66 28                                          </t>
    </r>
    <r>
      <rPr>
        <b/>
        <i/>
        <sz val="8"/>
        <rFont val="Arial"/>
        <family val="2"/>
      </rPr>
      <t>Openrunner ID 9647686, 9667616, 9667995 et 9669818</t>
    </r>
    <r>
      <rPr>
        <b/>
        <sz val="10"/>
        <rFont val="Arial"/>
        <family val="2"/>
      </rPr>
      <t xml:space="preserve">                                                                          </t>
    </r>
  </si>
  <si>
    <t xml:space="preserve">D 626 </t>
  </si>
  <si>
    <t>D 46 - D652</t>
  </si>
  <si>
    <t>D 3                (33 Gironde)</t>
  </si>
  <si>
    <t>D 1E4 - D 1215</t>
  </si>
  <si>
    <t>D 733    (17 Charente-Mar.)</t>
  </si>
  <si>
    <t>Saint-Sulpice de Royan</t>
  </si>
  <si>
    <t>prox. Saint-Jean d'Angle</t>
  </si>
  <si>
    <t xml:space="preserve">D 733    </t>
  </si>
  <si>
    <t xml:space="preserve">D 733   </t>
  </si>
  <si>
    <t>ECHILLAIS</t>
  </si>
  <si>
    <t>D 733 - D 911</t>
  </si>
  <si>
    <t>ROCHEFORT</t>
  </si>
  <si>
    <t>D 911</t>
  </si>
  <si>
    <t>D 15              (85 Vendée)</t>
  </si>
  <si>
    <t>Sain--Hilaire des Loges</t>
  </si>
  <si>
    <t>D 745</t>
  </si>
  <si>
    <t>Fenioux</t>
  </si>
  <si>
    <t>Secondigny</t>
  </si>
  <si>
    <t>? - D 140 - ?</t>
  </si>
  <si>
    <t>Adilly</t>
  </si>
  <si>
    <t xml:space="preserve">D 127 </t>
  </si>
  <si>
    <t>D 938</t>
  </si>
  <si>
    <t>THOUARS</t>
  </si>
  <si>
    <t>Lageon</t>
  </si>
  <si>
    <t>Montreuil-Bellay</t>
  </si>
  <si>
    <t>NOYANT</t>
  </si>
  <si>
    <t xml:space="preserve">D 767    </t>
  </si>
  <si>
    <t>D 767 - D 307</t>
  </si>
  <si>
    <t>LE LUDE</t>
  </si>
  <si>
    <t>64    Pyrénées Atlantiques</t>
  </si>
  <si>
    <t>D 25   (79 Deux-Sèvres)</t>
  </si>
  <si>
    <t>D 347    (49 Maine et Loire)</t>
  </si>
  <si>
    <t>PONTVALLAIN</t>
  </si>
  <si>
    <t>D 110 - D30</t>
  </si>
  <si>
    <t>ECOMMOY</t>
  </si>
  <si>
    <t>D 32</t>
  </si>
  <si>
    <t>Saint-Mars d'Outillé</t>
  </si>
  <si>
    <t>D52</t>
  </si>
  <si>
    <t>Soulitré</t>
  </si>
  <si>
    <t>C 8 - C5</t>
  </si>
  <si>
    <t>CONNERRE</t>
  </si>
  <si>
    <t>D 323</t>
  </si>
  <si>
    <t>NOGENT-LE-ROTROU</t>
  </si>
  <si>
    <t>D 323 - D 923</t>
  </si>
  <si>
    <t>LA LOUPE</t>
  </si>
  <si>
    <t>SENONCHES</t>
  </si>
  <si>
    <t>D 20</t>
  </si>
  <si>
    <t>Dampierre sur Blévy</t>
  </si>
  <si>
    <t>St-Lubin-des-Joncherets</t>
  </si>
  <si>
    <t>D 11-1 - D 313</t>
  </si>
  <si>
    <t>D 53</t>
  </si>
  <si>
    <t>COUDRES</t>
  </si>
  <si>
    <t>St-André-de-l'Eure</t>
  </si>
  <si>
    <t>D 141</t>
  </si>
  <si>
    <t>VERNON</t>
  </si>
  <si>
    <t>Les-Thilliers-en-Vexin</t>
  </si>
  <si>
    <t>D 6</t>
  </si>
  <si>
    <t>ETREPAGNY</t>
  </si>
  <si>
    <t>D 3 - D 915</t>
  </si>
  <si>
    <t>Neuf-Marché</t>
  </si>
  <si>
    <t>GOURNAY-en-BRAY</t>
  </si>
  <si>
    <t>D 916 - D 316</t>
  </si>
  <si>
    <t>St-Samson-la-Poterie                    P</t>
  </si>
  <si>
    <t>D 93</t>
  </si>
  <si>
    <t>LIMEUX</t>
  </si>
  <si>
    <t>D 93 - D 901</t>
  </si>
  <si>
    <t>PONT-REMY</t>
  </si>
  <si>
    <t>SAINT-RIQUIEZ</t>
  </si>
  <si>
    <t>?</t>
  </si>
  <si>
    <t>Gapennes</t>
  </si>
  <si>
    <t>D 6E - ?</t>
  </si>
  <si>
    <t>Brailly-Cornehotte</t>
  </si>
  <si>
    <r>
      <t xml:space="preserve">D 56 - ? - D 938 - </t>
    </r>
    <r>
      <rPr>
        <b/>
        <sz val="10"/>
        <rFont val="Arial"/>
        <family val="2"/>
      </rPr>
      <t>D 928</t>
    </r>
    <r>
      <rPr>
        <sz val="10"/>
        <rFont val="Arial"/>
        <family val="2"/>
      </rPr>
      <t xml:space="preserve">          </t>
    </r>
  </si>
  <si>
    <t>LABROYE</t>
  </si>
  <si>
    <t>WIZERNES</t>
  </si>
  <si>
    <t>LEDERZEELE</t>
  </si>
  <si>
    <t>ZEGERSCAPPEL</t>
  </si>
  <si>
    <t>SOCX</t>
  </si>
  <si>
    <t>D 928 - D 916</t>
  </si>
  <si>
    <t>BERGUES</t>
  </si>
  <si>
    <t>DUNKERQUE</t>
  </si>
  <si>
    <t xml:space="preserve">BOUHET                          </t>
  </si>
  <si>
    <t>SAUMUR                          P</t>
  </si>
  <si>
    <t>LA FERTE-BERNARD     P</t>
  </si>
  <si>
    <t>PACY-sur-EURE              P</t>
  </si>
  <si>
    <t>AUMALE                           P</t>
  </si>
  <si>
    <t xml:space="preserve">HESDIN                      </t>
  </si>
  <si>
    <t>SAINT-OMER               CP</t>
  </si>
  <si>
    <t>D923D928 (28 Eure-et-Loir)</t>
  </si>
  <si>
    <t>D 53          (27 Eure)</t>
  </si>
  <si>
    <t>D 915  (76 Seine-Maritime)</t>
  </si>
  <si>
    <t>D 316         (60 Oise)</t>
  </si>
  <si>
    <t>D 928    (62 Pas-de-Calais)</t>
  </si>
  <si>
    <t>D 928    (59 Nord)</t>
  </si>
  <si>
    <t>FRUGES                          P</t>
  </si>
  <si>
    <t xml:space="preserve">FAUQUEMBERGUES    </t>
  </si>
  <si>
    <t>D 767    (La Loire)</t>
  </si>
  <si>
    <t>D 183    (La Somme)</t>
  </si>
  <si>
    <t>D 307 (72 Sarthe) (Le Loir)</t>
  </si>
  <si>
    <t>D 181      (L'Eure)</t>
  </si>
  <si>
    <t>D 181      (La Seine)</t>
  </si>
  <si>
    <t>Coulonges-sur-l'Autize  P</t>
  </si>
  <si>
    <r>
      <rPr>
        <sz val="11"/>
        <rFont val="Arial"/>
        <family val="2"/>
      </rPr>
      <t xml:space="preserve">MAILLEZAIS </t>
    </r>
    <r>
      <rPr>
        <b/>
        <sz val="11"/>
        <rFont val="Arial"/>
        <family val="2"/>
      </rPr>
      <t xml:space="preserve">                   </t>
    </r>
  </si>
  <si>
    <t>VERNANTES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</si>
</sst>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d&quot; jours + &quot;h&quot; heures&quot;"/>
    <numFmt numFmtId="173" formatCode="General\ &quot;km&quot;"/>
    <numFmt numFmtId="174" formatCode="h&quot; h &quot;mm&quot; mn&quot;"/>
    <numFmt numFmtId="175" formatCode="ddd\ d"/>
    <numFmt numFmtId="176" formatCode="h&quot;h&quot;mm"/>
    <numFmt numFmtId="177" formatCode="&quot;Délai &quot;h&quot;h&quot;mm&quot; !&quot;"/>
    <numFmt numFmtId="178" formatCode="[h]:mm:ss;@"/>
    <numFmt numFmtId="179" formatCode="dddd\ d\ mmmm&quot; à &quot;h&quot;h&quot;mm"/>
  </numFmts>
  <fonts count="65">
    <font>
      <sz val="10"/>
      <name val="Arial"/>
      <family val="0"/>
    </font>
    <font>
      <sz val="8"/>
      <name val="Arial"/>
      <family val="2"/>
    </font>
    <font>
      <b/>
      <sz val="22"/>
      <name val="Comic Sans MS"/>
      <family val="4"/>
    </font>
    <font>
      <sz val="16"/>
      <name val="Arial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22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i/>
      <sz val="8"/>
      <name val="Tahoma"/>
      <family val="2"/>
    </font>
    <font>
      <u val="single"/>
      <sz val="8"/>
      <name val="Tahoma"/>
      <family val="2"/>
    </font>
    <font>
      <sz val="8"/>
      <color indexed="10"/>
      <name val="Tahoma"/>
      <family val="2"/>
    </font>
    <font>
      <sz val="11"/>
      <name val="Arial"/>
      <family val="2"/>
    </font>
    <font>
      <sz val="9"/>
      <name val="Arial"/>
      <family val="2"/>
    </font>
    <font>
      <i/>
      <sz val="8"/>
      <name val="Tahoma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8"/>
      <color indexed="10"/>
      <name val="Comic Sans MS"/>
      <family val="4"/>
    </font>
    <font>
      <b/>
      <sz val="8"/>
      <color indexed="17"/>
      <name val="Tahoma"/>
      <family val="2"/>
    </font>
    <font>
      <b/>
      <sz val="11"/>
      <name val="Arial"/>
      <family val="2"/>
    </font>
    <font>
      <i/>
      <u val="single"/>
      <sz val="11"/>
      <name val="Arial"/>
      <family val="2"/>
    </font>
    <font>
      <i/>
      <u val="single"/>
      <sz val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ashed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ouble"/>
      <top style="dashed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ashed"/>
      <right style="dashed"/>
      <top style="double"/>
      <bottom style="double"/>
    </border>
    <border>
      <left style="dashed"/>
      <right>
        <color indexed="63"/>
      </right>
      <top style="double"/>
      <bottom style="double"/>
    </border>
    <border>
      <left style="dashed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vertical="center"/>
      <protection/>
    </xf>
    <xf numFmtId="0" fontId="1" fillId="33" borderId="11" xfId="0" applyNumberFormat="1" applyFont="1" applyFill="1" applyBorder="1" applyAlignment="1" applyProtection="1">
      <alignment vertical="center"/>
      <protection/>
    </xf>
    <xf numFmtId="0" fontId="1" fillId="33" borderId="12" xfId="0" applyNumberFormat="1" applyFont="1" applyFill="1" applyBorder="1" applyAlignment="1" applyProtection="1">
      <alignment vertical="center"/>
      <protection/>
    </xf>
    <xf numFmtId="0" fontId="1" fillId="33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0" fontId="3" fillId="35" borderId="13" xfId="0" applyNumberFormat="1" applyFont="1" applyFill="1" applyBorder="1" applyAlignment="1" applyProtection="1">
      <alignment horizontal="center" vertical="center"/>
      <protection locked="0"/>
    </xf>
    <xf numFmtId="0" fontId="11" fillId="36" borderId="14" xfId="0" applyNumberFormat="1" applyFont="1" applyFill="1" applyBorder="1" applyAlignment="1" applyProtection="1">
      <alignment horizontal="left" vertical="center" indent="1"/>
      <protection/>
    </xf>
    <xf numFmtId="0" fontId="0" fillId="34" borderId="15" xfId="0" applyNumberFormat="1" applyFont="1" applyFill="1" applyBorder="1" applyAlignment="1" applyProtection="1">
      <alignment horizontal="left" vertical="center" indent="1"/>
      <protection/>
    </xf>
    <xf numFmtId="0" fontId="0" fillId="34" borderId="16" xfId="0" applyNumberFormat="1" applyFont="1" applyFill="1" applyBorder="1" applyAlignment="1" applyProtection="1">
      <alignment horizontal="left" vertical="center" indent="1"/>
      <protection/>
    </xf>
    <xf numFmtId="0" fontId="0" fillId="34" borderId="17" xfId="0" applyNumberFormat="1" applyFont="1" applyFill="1" applyBorder="1" applyAlignment="1" applyProtection="1">
      <alignment horizontal="left" vertical="center" indent="1"/>
      <protection/>
    </xf>
    <xf numFmtId="0" fontId="1" fillId="34" borderId="0" xfId="0" applyNumberFormat="1" applyFont="1" applyFill="1" applyAlignment="1" applyProtection="1">
      <alignment horizontal="center" vertical="center"/>
      <protection/>
    </xf>
    <xf numFmtId="0" fontId="1" fillId="34" borderId="0" xfId="0" applyNumberFormat="1" applyFont="1" applyFill="1" applyAlignment="1" applyProtection="1">
      <alignment vertical="center"/>
      <protection/>
    </xf>
    <xf numFmtId="178" fontId="1" fillId="33" borderId="11" xfId="0" applyNumberFormat="1" applyFont="1" applyFill="1" applyBorder="1" applyAlignment="1" applyProtection="1">
      <alignment vertical="center"/>
      <protection/>
    </xf>
    <xf numFmtId="178" fontId="1" fillId="33" borderId="0" xfId="0" applyNumberFormat="1" applyFont="1" applyFill="1" applyBorder="1" applyAlignment="1" applyProtection="1">
      <alignment vertical="center"/>
      <protection/>
    </xf>
    <xf numFmtId="178" fontId="1" fillId="33" borderId="18" xfId="0" applyNumberFormat="1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NumberFormat="1" applyFill="1" applyBorder="1" applyAlignment="1" applyProtection="1">
      <alignment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0" fontId="1" fillId="34" borderId="11" xfId="0" applyNumberFormat="1" applyFont="1" applyFill="1" applyBorder="1" applyAlignment="1" applyProtection="1">
      <alignment horizontal="center" vertical="center"/>
      <protection/>
    </xf>
    <xf numFmtId="177" fontId="19" fillId="34" borderId="18" xfId="0" applyNumberFormat="1" applyFont="1" applyFill="1" applyBorder="1" applyAlignment="1" applyProtection="1">
      <alignment horizontal="center" vertical="center"/>
      <protection/>
    </xf>
    <xf numFmtId="175" fontId="0" fillId="34" borderId="10" xfId="0" applyNumberFormat="1" applyFont="1" applyFill="1" applyBorder="1" applyAlignment="1" applyProtection="1">
      <alignment horizontal="center" vertical="center"/>
      <protection/>
    </xf>
    <xf numFmtId="0" fontId="18" fillId="34" borderId="11" xfId="0" applyNumberFormat="1" applyFont="1" applyFill="1" applyBorder="1" applyAlignment="1" applyProtection="1">
      <alignment horizontal="center" vertical="center"/>
      <protection/>
    </xf>
    <xf numFmtId="175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Border="1" applyAlignment="1" applyProtection="1">
      <alignment horizontal="center" vertical="center"/>
      <protection/>
    </xf>
    <xf numFmtId="0" fontId="15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0" xfId="0" applyNumberFormat="1" applyFont="1" applyFill="1" applyBorder="1" applyAlignment="1" applyProtection="1">
      <alignment horizontal="left" vertical="center" wrapText="1"/>
      <protection locked="0"/>
    </xf>
    <xf numFmtId="176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176" fontId="0" fillId="34" borderId="0" xfId="0" applyNumberFormat="1" applyFont="1" applyFill="1" applyBorder="1" applyAlignment="1" applyProtection="1">
      <alignment horizontal="center" vertical="center"/>
      <protection/>
    </xf>
    <xf numFmtId="175" fontId="0" fillId="34" borderId="19" xfId="0" applyNumberFormat="1" applyFont="1" applyFill="1" applyBorder="1" applyAlignment="1" applyProtection="1">
      <alignment horizontal="center" vertical="center"/>
      <protection/>
    </xf>
    <xf numFmtId="0" fontId="11" fillId="34" borderId="18" xfId="0" applyNumberFormat="1" applyFont="1" applyFill="1" applyBorder="1" applyAlignment="1" applyProtection="1">
      <alignment horizontal="center" vertical="center"/>
      <protection/>
    </xf>
    <xf numFmtId="0" fontId="19" fillId="34" borderId="18" xfId="0" applyNumberFormat="1" applyFont="1" applyFill="1" applyBorder="1" applyAlignment="1" applyProtection="1">
      <alignment horizontal="center" vertical="center"/>
      <protection/>
    </xf>
    <xf numFmtId="0" fontId="15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6" borderId="19" xfId="0" applyNumberFormat="1" applyFont="1" applyFill="1" applyBorder="1" applyAlignment="1" applyProtection="1">
      <alignment horizontal="center" vertical="center"/>
      <protection/>
    </xf>
    <xf numFmtId="0" fontId="22" fillId="34" borderId="20" xfId="0" applyNumberFormat="1" applyFont="1" applyFill="1" applyBorder="1" applyAlignment="1" applyProtection="1">
      <alignment horizontal="center" vertical="center"/>
      <protection/>
    </xf>
    <xf numFmtId="0" fontId="22" fillId="34" borderId="21" xfId="0" applyNumberFormat="1" applyFont="1" applyFill="1" applyBorder="1" applyAlignment="1" applyProtection="1">
      <alignment horizontal="center" vertical="center"/>
      <protection/>
    </xf>
    <xf numFmtId="176" fontId="0" fillId="34" borderId="18" xfId="0" applyNumberFormat="1" applyFont="1" applyFill="1" applyBorder="1" applyAlignment="1" applyProtection="1">
      <alignment horizontal="center" vertical="center" wrapText="1"/>
      <protection/>
    </xf>
    <xf numFmtId="0" fontId="1" fillId="34" borderId="22" xfId="0" applyNumberFormat="1" applyFont="1" applyFill="1" applyBorder="1" applyAlignment="1" applyProtection="1">
      <alignment horizontal="center" vertical="center"/>
      <protection/>
    </xf>
    <xf numFmtId="176" fontId="1" fillId="34" borderId="23" xfId="0" applyNumberFormat="1" applyFont="1" applyFill="1" applyBorder="1" applyAlignment="1" applyProtection="1">
      <alignment horizontal="center" vertical="center" wrapText="1"/>
      <protection/>
    </xf>
    <xf numFmtId="176" fontId="1" fillId="34" borderId="24" xfId="0" applyNumberFormat="1" applyFont="1" applyFill="1" applyBorder="1" applyAlignment="1" applyProtection="1">
      <alignment horizontal="center" vertical="center" wrapText="1"/>
      <protection/>
    </xf>
    <xf numFmtId="0" fontId="0" fillId="34" borderId="18" xfId="0" applyNumberFormat="1" applyFont="1" applyFill="1" applyBorder="1" applyAlignment="1" applyProtection="1">
      <alignment horizontal="center" vertical="center"/>
      <protection/>
    </xf>
    <xf numFmtId="176" fontId="0" fillId="34" borderId="18" xfId="0" applyNumberFormat="1" applyFont="1" applyFill="1" applyBorder="1" applyAlignment="1" applyProtection="1">
      <alignment horizontal="center" vertical="center"/>
      <protection/>
    </xf>
    <xf numFmtId="176" fontId="0" fillId="34" borderId="11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vertical="center"/>
      <protection/>
    </xf>
    <xf numFmtId="0" fontId="1" fillId="33" borderId="19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1" fillId="33" borderId="24" xfId="0" applyFont="1" applyFill="1" applyBorder="1" applyAlignment="1" applyProtection="1">
      <alignment vertical="center"/>
      <protection/>
    </xf>
    <xf numFmtId="0" fontId="0" fillId="34" borderId="12" xfId="0" applyNumberFormat="1" applyFont="1" applyFill="1" applyBorder="1" applyAlignment="1" applyProtection="1">
      <alignment vertical="center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NumberFormat="1" applyFont="1" applyFill="1" applyBorder="1" applyAlignment="1" applyProtection="1">
      <alignment horizontal="left" vertical="center" wrapText="1"/>
      <protection locked="0"/>
    </xf>
    <xf numFmtId="20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176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NumberFormat="1" applyFill="1" applyBorder="1" applyAlignment="1" applyProtection="1">
      <alignment horizontal="left" vertical="center" wrapText="1"/>
      <protection locked="0"/>
    </xf>
    <xf numFmtId="0" fontId="25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3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35" borderId="20" xfId="0" applyNumberFormat="1" applyFont="1" applyFill="1" applyBorder="1" applyAlignment="1" applyProtection="1">
      <alignment horizontal="center" vertical="center"/>
      <protection locked="0"/>
    </xf>
    <xf numFmtId="49" fontId="9" fillId="35" borderId="21" xfId="0" applyNumberFormat="1" applyFont="1" applyFill="1" applyBorder="1" applyAlignment="1" applyProtection="1">
      <alignment horizontal="center" vertical="center"/>
      <protection locked="0"/>
    </xf>
    <xf numFmtId="49" fontId="10" fillId="35" borderId="25" xfId="0" applyNumberFormat="1" applyFont="1" applyFill="1" applyBorder="1" applyAlignment="1" applyProtection="1">
      <alignment horizontal="center" vertical="center"/>
      <protection locked="0"/>
    </xf>
    <xf numFmtId="0" fontId="20" fillId="36" borderId="26" xfId="0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/>
    </xf>
    <xf numFmtId="0" fontId="22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11" fillId="36" borderId="28" xfId="0" applyNumberFormat="1" applyFont="1" applyFill="1" applyBorder="1" applyAlignment="1" applyProtection="1">
      <alignment horizontal="center" vertical="center"/>
      <protection/>
    </xf>
    <xf numFmtId="0" fontId="11" fillId="36" borderId="29" xfId="0" applyNumberFormat="1" applyFont="1" applyFill="1" applyBorder="1" applyAlignment="1" applyProtection="1">
      <alignment horizontal="center" vertical="center"/>
      <protection/>
    </xf>
    <xf numFmtId="0" fontId="0" fillId="36" borderId="30" xfId="0" applyNumberFormat="1" applyFill="1" applyBorder="1" applyAlignment="1" applyProtection="1">
      <alignment horizontal="center" vertical="center"/>
      <protection/>
    </xf>
    <xf numFmtId="0" fontId="11" fillId="35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11" fillId="3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35" borderId="33" xfId="0" applyNumberFormat="1" applyFont="1" applyFill="1" applyBorder="1" applyAlignment="1" applyProtection="1">
      <alignment horizontal="left" vertical="center" indent="1"/>
      <protection locked="0"/>
    </xf>
    <xf numFmtId="0" fontId="0" fillId="35" borderId="31" xfId="0" applyNumberFormat="1" applyFont="1" applyFill="1" applyBorder="1" applyAlignment="1" applyProtection="1">
      <alignment horizontal="left" vertical="center" indent="1"/>
      <protection locked="0"/>
    </xf>
    <xf numFmtId="0" fontId="0" fillId="35" borderId="32" xfId="0" applyNumberFormat="1" applyFont="1" applyFill="1" applyBorder="1" applyAlignment="1" applyProtection="1">
      <alignment horizontal="left" vertical="center" indent="1"/>
      <protection locked="0"/>
    </xf>
    <xf numFmtId="0" fontId="0" fillId="35" borderId="34" xfId="0" applyNumberFormat="1" applyFont="1" applyFill="1" applyBorder="1" applyAlignment="1" applyProtection="1">
      <alignment horizontal="left" vertical="center" indent="1"/>
      <protection locked="0"/>
    </xf>
    <xf numFmtId="0" fontId="0" fillId="35" borderId="35" xfId="0" applyNumberFormat="1" applyFont="1" applyFill="1" applyBorder="1" applyAlignment="1" applyProtection="1">
      <alignment horizontal="left" vertical="center" indent="1"/>
      <protection locked="0"/>
    </xf>
    <xf numFmtId="0" fontId="0" fillId="35" borderId="36" xfId="0" applyNumberFormat="1" applyFont="1" applyFill="1" applyBorder="1" applyAlignment="1" applyProtection="1">
      <alignment horizontal="left" vertical="center" indent="1"/>
      <protection locked="0"/>
    </xf>
    <xf numFmtId="179" fontId="0" fillId="34" borderId="37" xfId="0" applyNumberFormat="1" applyFont="1" applyFill="1" applyBorder="1" applyAlignment="1" applyProtection="1">
      <alignment horizontal="center" vertical="center"/>
      <protection/>
    </xf>
    <xf numFmtId="179" fontId="0" fillId="34" borderId="37" xfId="0" applyNumberFormat="1" applyFont="1" applyFill="1" applyBorder="1" applyAlignment="1" applyProtection="1">
      <alignment vertical="center"/>
      <protection/>
    </xf>
    <xf numFmtId="179" fontId="0" fillId="34" borderId="38" xfId="0" applyNumberFormat="1" applyFont="1" applyFill="1" applyBorder="1" applyAlignment="1" applyProtection="1">
      <alignment vertical="center"/>
      <protection/>
    </xf>
    <xf numFmtId="174" fontId="0" fillId="34" borderId="37" xfId="0" applyNumberFormat="1" applyFont="1" applyFill="1" applyBorder="1" applyAlignment="1" applyProtection="1">
      <alignment horizontal="center" vertical="center"/>
      <protection/>
    </xf>
    <xf numFmtId="0" fontId="0" fillId="34" borderId="37" xfId="0" applyFont="1" applyFill="1" applyBorder="1" applyAlignment="1" applyProtection="1">
      <alignment vertical="center"/>
      <protection/>
    </xf>
    <xf numFmtId="0" fontId="0" fillId="34" borderId="38" xfId="0" applyFont="1" applyFill="1" applyBorder="1" applyAlignment="1" applyProtection="1">
      <alignment vertical="center"/>
      <protection/>
    </xf>
    <xf numFmtId="173" fontId="0" fillId="34" borderId="37" xfId="0" applyNumberFormat="1" applyFont="1" applyFill="1" applyBorder="1" applyAlignment="1" applyProtection="1">
      <alignment horizontal="center" vertical="center"/>
      <protection/>
    </xf>
    <xf numFmtId="173" fontId="0" fillId="34" borderId="37" xfId="0" applyNumberFormat="1" applyFont="1" applyFill="1" applyBorder="1" applyAlignment="1" applyProtection="1">
      <alignment vertical="center"/>
      <protection/>
    </xf>
    <xf numFmtId="173" fontId="0" fillId="34" borderId="38" xfId="0" applyNumberFormat="1" applyFont="1" applyFill="1" applyBorder="1" applyAlignment="1" applyProtection="1">
      <alignment vertical="center"/>
      <protection/>
    </xf>
    <xf numFmtId="173" fontId="0" fillId="34" borderId="39" xfId="0" applyNumberFormat="1" applyFont="1" applyFill="1" applyBorder="1" applyAlignment="1" applyProtection="1">
      <alignment horizontal="center" vertical="center"/>
      <protection/>
    </xf>
    <xf numFmtId="173" fontId="0" fillId="34" borderId="39" xfId="0" applyNumberFormat="1" applyFont="1" applyFill="1" applyBorder="1" applyAlignment="1" applyProtection="1">
      <alignment vertical="center"/>
      <protection/>
    </xf>
    <xf numFmtId="173" fontId="0" fillId="34" borderId="40" xfId="0" applyNumberFormat="1" applyFont="1" applyFill="1" applyBorder="1" applyAlignment="1" applyProtection="1">
      <alignment vertical="center"/>
      <protection/>
    </xf>
    <xf numFmtId="179" fontId="11" fillId="35" borderId="41" xfId="0" applyNumberFormat="1" applyFont="1" applyFill="1" applyBorder="1" applyAlignment="1" applyProtection="1">
      <alignment horizontal="center" vertical="center"/>
      <protection locked="0"/>
    </xf>
    <xf numFmtId="179" fontId="11" fillId="35" borderId="42" xfId="0" applyNumberFormat="1" applyFont="1" applyFill="1" applyBorder="1" applyAlignment="1" applyProtection="1">
      <alignment horizontal="center" vertical="center"/>
      <protection locked="0"/>
    </xf>
    <xf numFmtId="179" fontId="11" fillId="35" borderId="43" xfId="0" applyNumberFormat="1" applyFont="1" applyFill="1" applyBorder="1" applyAlignment="1" applyProtection="1">
      <alignment horizontal="center" vertical="center"/>
      <protection locked="0"/>
    </xf>
    <xf numFmtId="172" fontId="0" fillId="34" borderId="44" xfId="0" applyNumberFormat="1" applyFont="1" applyFill="1" applyBorder="1" applyAlignment="1" applyProtection="1">
      <alignment horizontal="center" vertical="center"/>
      <protection/>
    </xf>
    <xf numFmtId="172" fontId="0" fillId="34" borderId="44" xfId="0" applyNumberFormat="1" applyFont="1" applyFill="1" applyBorder="1" applyAlignment="1" applyProtection="1">
      <alignment/>
      <protection/>
    </xf>
    <xf numFmtId="172" fontId="0" fillId="34" borderId="45" xfId="0" applyNumberFormat="1" applyFont="1" applyFill="1" applyBorder="1" applyAlignment="1" applyProtection="1">
      <alignment/>
      <protection/>
    </xf>
    <xf numFmtId="0" fontId="11" fillId="36" borderId="10" xfId="0" applyFont="1" applyFill="1" applyBorder="1" applyAlignment="1" applyProtection="1">
      <alignment horizontal="center" vertical="center"/>
      <protection/>
    </xf>
    <xf numFmtId="0" fontId="11" fillId="36" borderId="19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/>
    </xf>
    <xf numFmtId="0" fontId="0" fillId="36" borderId="27" xfId="0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36" borderId="27" xfId="0" applyFont="1" applyFill="1" applyBorder="1" applyAlignment="1" applyProtection="1">
      <alignment horizontal="center" vertical="center"/>
      <protection/>
    </xf>
    <xf numFmtId="0" fontId="20" fillId="36" borderId="10" xfId="0" applyNumberFormat="1" applyFont="1" applyFill="1" applyBorder="1" applyAlignment="1" applyProtection="1">
      <alignment horizontal="center" vertical="center"/>
      <protection/>
    </xf>
    <xf numFmtId="0" fontId="16" fillId="36" borderId="22" xfId="0" applyNumberFormat="1" applyFont="1" applyFill="1" applyBorder="1" applyAlignment="1" applyProtection="1">
      <alignment horizontal="center" vertical="center"/>
      <protection/>
    </xf>
    <xf numFmtId="0" fontId="20" fillId="36" borderId="26" xfId="0" applyFont="1" applyFill="1" applyBorder="1" applyAlignment="1" applyProtection="1">
      <alignment horizontal="center" vertical="center" wrapText="1"/>
      <protection/>
    </xf>
    <xf numFmtId="0" fontId="16" fillId="36" borderId="27" xfId="0" applyFont="1" applyFill="1" applyBorder="1" applyAlignment="1" applyProtection="1">
      <alignment horizontal="center" vertical="center" wrapText="1"/>
      <protection/>
    </xf>
    <xf numFmtId="0" fontId="20" fillId="36" borderId="10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b/>
        <i val="0"/>
        <strike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43"/>
        </patternFill>
      </fill>
    </dxf>
    <dxf>
      <font>
        <strike val="0"/>
      </font>
      <fill>
        <patternFill>
          <bgColor indexed="43"/>
        </patternFill>
      </fill>
    </dxf>
    <dxf>
      <font>
        <b/>
        <i val="0"/>
        <strike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43"/>
        </patternFill>
      </fill>
    </dxf>
    <dxf>
      <font>
        <strike val="0"/>
      </font>
      <fill>
        <patternFill>
          <bgColor indexed="9"/>
        </patternFill>
      </fill>
    </dxf>
    <dxf>
      <font>
        <strike val="0"/>
      </font>
      <fill>
        <patternFill>
          <bgColor indexed="43"/>
        </patternFill>
      </fill>
    </dxf>
    <dxf>
      <font>
        <strike val="0"/>
      </font>
      <fill>
        <patternFill patternType="solid">
          <bgColor indexed="9"/>
        </patternFill>
      </fill>
    </dxf>
    <dxf>
      <font>
        <strike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zoomScalePageLayoutView="0" workbookViewId="0" topLeftCell="A1">
      <selection activeCell="D51" sqref="D51"/>
    </sheetView>
  </sheetViews>
  <sheetFormatPr defaultColWidth="11.421875" defaultRowHeight="12.75"/>
  <cols>
    <col min="1" max="1" width="7.7109375" style="16" customWidth="1"/>
    <col min="2" max="2" width="5.140625" style="16" customWidth="1"/>
    <col min="3" max="3" width="4.28125" style="16" customWidth="1"/>
    <col min="4" max="4" width="26.7109375" style="16" customWidth="1"/>
    <col min="5" max="5" width="23.28125" style="16" customWidth="1"/>
    <col min="6" max="7" width="5.421875" style="16" customWidth="1"/>
    <col min="8" max="9" width="7.28125" style="16" customWidth="1"/>
    <col min="10" max="10" width="5.7109375" style="16" customWidth="1"/>
    <col min="11" max="11" width="4.7109375" style="16" customWidth="1"/>
    <col min="12" max="17" width="2.00390625" style="16" customWidth="1"/>
    <col min="18" max="18" width="11.421875" style="16" customWidth="1"/>
    <col min="19" max="19" width="2.7109375" style="16" customWidth="1"/>
    <col min="20" max="21" width="10.28125" style="16" customWidth="1"/>
    <col min="22" max="22" width="8.421875" style="16" customWidth="1"/>
    <col min="23" max="23" width="4.7109375" style="16" customWidth="1"/>
    <col min="24" max="16384" width="11.421875" style="16" customWidth="1"/>
  </cols>
  <sheetData>
    <row r="1" spans="1:10" ht="25.5" customHeight="1" thickBot="1" thickTop="1">
      <c r="A1" s="5" t="str">
        <f>IF($F$7&gt;5,"EURODIAGONALES","DIAGONALES de FRANCE")</f>
        <v>DIAGONALES de FRANCE</v>
      </c>
      <c r="G1" s="6" t="s">
        <v>17</v>
      </c>
      <c r="H1" s="63"/>
      <c r="I1" s="64"/>
      <c r="J1" s="65"/>
    </row>
    <row r="2" ht="14.25" customHeight="1" thickBot="1" thickTop="1">
      <c r="G2" s="17"/>
    </row>
    <row r="3" spans="4:9" ht="24.75" customHeight="1" thickBot="1" thickTop="1">
      <c r="D3" s="36" t="str">
        <f>VLOOKUP($G$1,diago,2,FALSE)</f>
        <v>Hendaye</v>
      </c>
      <c r="E3" s="37" t="s">
        <v>24</v>
      </c>
      <c r="F3" s="68" t="str">
        <f>VLOOKUP($G$1,diago,3,FALSE)</f>
        <v>Dunkerque</v>
      </c>
      <c r="G3" s="68"/>
      <c r="H3" s="68"/>
      <c r="I3" s="69"/>
    </row>
    <row r="4" ht="14.25" customHeight="1" thickBot="1" thickTop="1"/>
    <row r="5" spans="1:10" ht="15" customHeight="1" thickBot="1" thickTop="1">
      <c r="A5" s="70" t="s">
        <v>25</v>
      </c>
      <c r="B5" s="71"/>
      <c r="C5" s="71"/>
      <c r="D5" s="72"/>
      <c r="E5" s="7" t="s">
        <v>26</v>
      </c>
      <c r="F5" s="93">
        <v>43601.145833333336</v>
      </c>
      <c r="G5" s="93"/>
      <c r="H5" s="93"/>
      <c r="I5" s="94"/>
      <c r="J5" s="95"/>
    </row>
    <row r="6" spans="1:5" ht="15" customHeight="1" thickBot="1" thickTop="1">
      <c r="A6" s="73" t="s">
        <v>102</v>
      </c>
      <c r="B6" s="74"/>
      <c r="C6" s="74"/>
      <c r="D6" s="75"/>
      <c r="E6" s="17"/>
    </row>
    <row r="7" spans="1:10" ht="15" customHeight="1" thickTop="1">
      <c r="A7" s="76"/>
      <c r="B7" s="77"/>
      <c r="C7" s="77"/>
      <c r="D7" s="75"/>
      <c r="E7" s="8" t="s">
        <v>27</v>
      </c>
      <c r="F7" s="96">
        <f>VLOOKUP($G$1,diago,4,FALSE)</f>
        <v>3.6666666666666665</v>
      </c>
      <c r="G7" s="97"/>
      <c r="H7" s="97"/>
      <c r="I7" s="97"/>
      <c r="J7" s="98"/>
    </row>
    <row r="8" spans="1:10" ht="15" customHeight="1">
      <c r="A8" s="76"/>
      <c r="B8" s="77"/>
      <c r="C8" s="77"/>
      <c r="D8" s="75"/>
      <c r="E8" s="9" t="s">
        <v>30</v>
      </c>
      <c r="F8" s="81">
        <f>$F$5+$F$7</f>
        <v>43604.8125</v>
      </c>
      <c r="G8" s="82"/>
      <c r="H8" s="82"/>
      <c r="I8" s="82"/>
      <c r="J8" s="83"/>
    </row>
    <row r="9" spans="1:10" ht="15" customHeight="1">
      <c r="A9" s="76"/>
      <c r="B9" s="77"/>
      <c r="C9" s="77"/>
      <c r="D9" s="75"/>
      <c r="E9" s="9" t="s">
        <v>31</v>
      </c>
      <c r="F9" s="84">
        <f>$F$8-Heure_arrivée</f>
        <v>0.10902777774754213</v>
      </c>
      <c r="G9" s="85"/>
      <c r="H9" s="85"/>
      <c r="I9" s="85"/>
      <c r="J9" s="86"/>
    </row>
    <row r="10" spans="1:10" ht="15" customHeight="1">
      <c r="A10" s="76"/>
      <c r="B10" s="77"/>
      <c r="C10" s="77"/>
      <c r="D10" s="75"/>
      <c r="E10" s="9" t="s">
        <v>28</v>
      </c>
      <c r="F10" s="87">
        <f>VLOOKUP($G$1,diago,5,FALSE)</f>
        <v>1050</v>
      </c>
      <c r="G10" s="88"/>
      <c r="H10" s="88"/>
      <c r="I10" s="88"/>
      <c r="J10" s="89"/>
    </row>
    <row r="11" spans="1:10" ht="15" customHeight="1" thickBot="1">
      <c r="A11" s="78"/>
      <c r="B11" s="79"/>
      <c r="C11" s="79"/>
      <c r="D11" s="80"/>
      <c r="E11" s="10" t="s">
        <v>29</v>
      </c>
      <c r="F11" s="90">
        <f>SUM(km_départ:km_arrivée)</f>
        <v>1061.9</v>
      </c>
      <c r="G11" s="91"/>
      <c r="H11" s="91"/>
      <c r="I11" s="91"/>
      <c r="J11" s="92"/>
    </row>
    <row r="12" ht="15" customHeight="1" thickTop="1"/>
    <row r="13" spans="1:10" ht="12" customHeight="1">
      <c r="A13" s="99" t="s">
        <v>33</v>
      </c>
      <c r="B13" s="105" t="s">
        <v>32</v>
      </c>
      <c r="C13" s="106"/>
      <c r="D13" s="101" t="s">
        <v>36</v>
      </c>
      <c r="E13" s="101" t="s">
        <v>41</v>
      </c>
      <c r="F13" s="103" t="s">
        <v>37</v>
      </c>
      <c r="G13" s="66" t="s">
        <v>38</v>
      </c>
      <c r="H13" s="109" t="s">
        <v>40</v>
      </c>
      <c r="I13" s="110"/>
      <c r="J13" s="107" t="s">
        <v>39</v>
      </c>
    </row>
    <row r="14" spans="1:10" ht="12" customHeight="1">
      <c r="A14" s="100"/>
      <c r="B14" s="35" t="s">
        <v>34</v>
      </c>
      <c r="C14" s="35" t="s">
        <v>35</v>
      </c>
      <c r="D14" s="67"/>
      <c r="E14" s="102"/>
      <c r="F14" s="104"/>
      <c r="G14" s="67"/>
      <c r="H14" s="111"/>
      <c r="I14" s="112"/>
      <c r="J14" s="108"/>
    </row>
    <row r="15" spans="1:24" ht="14.25" customHeight="1">
      <c r="A15" s="21">
        <f>$F$5</f>
        <v>43601.145833333336</v>
      </c>
      <c r="B15" s="18">
        <v>0</v>
      </c>
      <c r="C15" s="18"/>
      <c r="D15" s="22" t="str">
        <f>$D$3</f>
        <v>Hendaye</v>
      </c>
      <c r="E15" s="61" t="s">
        <v>132</v>
      </c>
      <c r="F15" s="19"/>
      <c r="G15" s="19"/>
      <c r="H15" s="44">
        <f>$F$5</f>
        <v>43601.145833333336</v>
      </c>
      <c r="I15" s="18"/>
      <c r="J15" s="39"/>
      <c r="K15" s="11"/>
      <c r="L15" s="12"/>
      <c r="M15" s="53">
        <v>1</v>
      </c>
      <c r="S15" s="1" t="s">
        <v>0</v>
      </c>
      <c r="T15" s="2" t="s">
        <v>1</v>
      </c>
      <c r="U15" s="2" t="s">
        <v>2</v>
      </c>
      <c r="V15" s="13">
        <v>3.6666666666666665</v>
      </c>
      <c r="W15" s="2">
        <v>1050</v>
      </c>
      <c r="X15" s="50"/>
    </row>
    <row r="16" spans="1:24" ht="14.25" customHeight="1">
      <c r="A16" s="23">
        <f aca="true" t="shared" si="0" ref="A16:A79">IF(DAY($H16)=DAY($H15),"",$H16)</f>
      </c>
      <c r="B16" s="24">
        <f aca="true" t="shared" si="1" ref="B16:B81">IF($F15&gt;0.125,$C16,$C16+$B15)</f>
        <v>13</v>
      </c>
      <c r="C16" s="25">
        <v>13</v>
      </c>
      <c r="D16" s="26" t="s">
        <v>62</v>
      </c>
      <c r="E16" s="61" t="s">
        <v>81</v>
      </c>
      <c r="F16" s="56"/>
      <c r="G16" s="28">
        <v>21</v>
      </c>
      <c r="H16" s="29">
        <f aca="true" t="shared" si="2" ref="H16:H47">$H15+$F15+$J16</f>
        <v>43601.17162698413</v>
      </c>
      <c r="I16" s="29">
        <f aca="true" t="shared" si="3" ref="I16:I47">IF($F16=0,"",$H16+$F16)</f>
      </c>
      <c r="J16" s="40">
        <f aca="true" t="shared" si="4" ref="J16:J47">$C16/$K16/24</f>
        <v>0.025793650793650796</v>
      </c>
      <c r="K16" s="11">
        <f>IF($G16="",1,$G16)</f>
        <v>21</v>
      </c>
      <c r="L16" s="12"/>
      <c r="M16" s="53"/>
      <c r="S16" s="3" t="s">
        <v>3</v>
      </c>
      <c r="T16" s="4" t="s">
        <v>2</v>
      </c>
      <c r="U16" s="4" t="s">
        <v>1</v>
      </c>
      <c r="V16" s="14">
        <v>3.6666666666666665</v>
      </c>
      <c r="W16" s="4">
        <v>1050</v>
      </c>
      <c r="X16" s="50"/>
    </row>
    <row r="17" spans="1:24" ht="14.25" customHeight="1">
      <c r="A17" s="23">
        <f t="shared" si="0"/>
      </c>
      <c r="B17" s="24">
        <f t="shared" si="1"/>
        <v>34</v>
      </c>
      <c r="C17" s="25">
        <v>21</v>
      </c>
      <c r="D17" s="57" t="s">
        <v>63</v>
      </c>
      <c r="E17" s="54" t="s">
        <v>81</v>
      </c>
      <c r="F17" s="27">
        <v>0.003472222222222222</v>
      </c>
      <c r="G17" s="28"/>
      <c r="H17" s="29">
        <f t="shared" si="2"/>
        <v>43601.21329365079</v>
      </c>
      <c r="I17" s="29">
        <f t="shared" si="3"/>
        <v>43601.21676587301</v>
      </c>
      <c r="J17" s="40">
        <f t="shared" si="4"/>
        <v>0.041666666666666664</v>
      </c>
      <c r="K17" s="11">
        <f aca="true" t="shared" si="5" ref="K17:K48">IF($G17="",$K16,$G17)</f>
        <v>21</v>
      </c>
      <c r="L17" s="12"/>
      <c r="M17" s="53">
        <v>1</v>
      </c>
      <c r="S17" s="3" t="s">
        <v>4</v>
      </c>
      <c r="T17" s="4" t="s">
        <v>1</v>
      </c>
      <c r="U17" s="4" t="s">
        <v>5</v>
      </c>
      <c r="V17" s="14">
        <v>4.833333333333333</v>
      </c>
      <c r="W17" s="4">
        <v>1400</v>
      </c>
      <c r="X17" s="51"/>
    </row>
    <row r="18" spans="1:24" ht="14.25" customHeight="1">
      <c r="A18" s="23">
        <f t="shared" si="0"/>
      </c>
      <c r="B18" s="24">
        <f t="shared" si="1"/>
        <v>47</v>
      </c>
      <c r="C18" s="25">
        <v>13</v>
      </c>
      <c r="D18" s="26" t="s">
        <v>60</v>
      </c>
      <c r="E18" s="54" t="s">
        <v>92</v>
      </c>
      <c r="F18" s="27"/>
      <c r="G18" s="28"/>
      <c r="H18" s="29">
        <f t="shared" si="2"/>
        <v>43601.2425595238</v>
      </c>
      <c r="I18" s="29">
        <f t="shared" si="3"/>
      </c>
      <c r="J18" s="40">
        <f t="shared" si="4"/>
        <v>0.025793650793650796</v>
      </c>
      <c r="K18" s="11">
        <f t="shared" si="5"/>
        <v>21</v>
      </c>
      <c r="L18" s="12"/>
      <c r="M18" s="53"/>
      <c r="S18" s="3" t="s">
        <v>6</v>
      </c>
      <c r="T18" s="4" t="s">
        <v>5</v>
      </c>
      <c r="U18" s="4" t="s">
        <v>1</v>
      </c>
      <c r="V18" s="14">
        <v>4.833333333333333</v>
      </c>
      <c r="W18" s="4">
        <v>1400</v>
      </c>
      <c r="X18" s="50"/>
    </row>
    <row r="19" spans="1:24" ht="14.25" customHeight="1">
      <c r="A19" s="23">
        <f t="shared" si="0"/>
      </c>
      <c r="B19" s="24">
        <f t="shared" si="1"/>
        <v>56</v>
      </c>
      <c r="C19" s="25">
        <v>9</v>
      </c>
      <c r="D19" s="26" t="s">
        <v>61</v>
      </c>
      <c r="E19" s="54" t="s">
        <v>83</v>
      </c>
      <c r="F19" s="27"/>
      <c r="G19" s="28"/>
      <c r="H19" s="29">
        <f t="shared" si="2"/>
        <v>43601.26041666666</v>
      </c>
      <c r="I19" s="29">
        <f t="shared" si="3"/>
      </c>
      <c r="J19" s="40">
        <f t="shared" si="4"/>
        <v>0.017857142857142856</v>
      </c>
      <c r="K19" s="11">
        <f t="shared" si="5"/>
        <v>21</v>
      </c>
      <c r="L19" s="12"/>
      <c r="M19" s="12">
        <v>1</v>
      </c>
      <c r="S19" s="3" t="s">
        <v>7</v>
      </c>
      <c r="T19" s="4" t="s">
        <v>1</v>
      </c>
      <c r="U19" s="4" t="s">
        <v>8</v>
      </c>
      <c r="V19" s="14">
        <v>3.7083333333333335</v>
      </c>
      <c r="W19" s="4">
        <v>1060</v>
      </c>
      <c r="X19" s="50"/>
    </row>
    <row r="20" spans="1:24" ht="14.25" customHeight="1">
      <c r="A20" s="23">
        <f t="shared" si="0"/>
      </c>
      <c r="B20" s="24">
        <f t="shared" si="1"/>
        <v>72</v>
      </c>
      <c r="C20" s="25">
        <v>16</v>
      </c>
      <c r="D20" s="57" t="s">
        <v>93</v>
      </c>
      <c r="E20" s="54" t="s">
        <v>82</v>
      </c>
      <c r="F20" s="27">
        <v>0.013888888888888888</v>
      </c>
      <c r="G20" s="55"/>
      <c r="H20" s="29">
        <f t="shared" si="2"/>
        <v>43601.2921626984</v>
      </c>
      <c r="I20" s="29">
        <f t="shared" si="3"/>
        <v>43601.30605158729</v>
      </c>
      <c r="J20" s="40">
        <f t="shared" si="4"/>
        <v>0.031746031746031744</v>
      </c>
      <c r="K20" s="11">
        <f t="shared" si="5"/>
        <v>21</v>
      </c>
      <c r="L20" s="12"/>
      <c r="M20" s="12"/>
      <c r="S20" s="3" t="s">
        <v>9</v>
      </c>
      <c r="T20" s="4" t="s">
        <v>8</v>
      </c>
      <c r="U20" s="4" t="s">
        <v>1</v>
      </c>
      <c r="V20" s="14">
        <v>3.7083333333333335</v>
      </c>
      <c r="W20" s="4">
        <v>1060</v>
      </c>
      <c r="X20" s="50"/>
    </row>
    <row r="21" spans="1:24" ht="14.25" customHeight="1">
      <c r="A21" s="23">
        <f t="shared" si="0"/>
      </c>
      <c r="B21" s="24">
        <f t="shared" si="1"/>
        <v>94</v>
      </c>
      <c r="C21" s="25">
        <v>22</v>
      </c>
      <c r="D21" s="26" t="s">
        <v>64</v>
      </c>
      <c r="E21" s="54" t="s">
        <v>82</v>
      </c>
      <c r="F21" s="27"/>
      <c r="G21" s="28"/>
      <c r="H21" s="29">
        <f t="shared" si="2"/>
        <v>43601.34970238095</v>
      </c>
      <c r="I21" s="29">
        <f t="shared" si="3"/>
      </c>
      <c r="J21" s="40">
        <f t="shared" si="4"/>
        <v>0.043650793650793655</v>
      </c>
      <c r="K21" s="11">
        <f t="shared" si="5"/>
        <v>21</v>
      </c>
      <c r="L21" s="12"/>
      <c r="M21" s="53">
        <v>1</v>
      </c>
      <c r="S21" s="3" t="s">
        <v>10</v>
      </c>
      <c r="T21" s="4" t="s">
        <v>11</v>
      </c>
      <c r="U21" s="4" t="s">
        <v>5</v>
      </c>
      <c r="V21" s="14">
        <v>4.166666666666667</v>
      </c>
      <c r="W21" s="4">
        <v>1190</v>
      </c>
      <c r="X21" s="50"/>
    </row>
    <row r="22" spans="1:24" ht="14.25" customHeight="1">
      <c r="A22" s="23">
        <f t="shared" si="0"/>
      </c>
      <c r="B22" s="24">
        <f t="shared" si="1"/>
        <v>125.1</v>
      </c>
      <c r="C22" s="25">
        <v>31.1</v>
      </c>
      <c r="D22" s="26" t="s">
        <v>94</v>
      </c>
      <c r="E22" s="61" t="s">
        <v>103</v>
      </c>
      <c r="F22" s="27"/>
      <c r="G22" s="28"/>
      <c r="H22" s="29">
        <f t="shared" si="2"/>
        <v>43601.41140873015</v>
      </c>
      <c r="I22" s="29">
        <f t="shared" si="3"/>
      </c>
      <c r="J22" s="40">
        <f t="shared" si="4"/>
        <v>0.06170634920634921</v>
      </c>
      <c r="K22" s="11">
        <f t="shared" si="5"/>
        <v>21</v>
      </c>
      <c r="L22" s="12"/>
      <c r="M22" s="53"/>
      <c r="S22" s="3" t="s">
        <v>12</v>
      </c>
      <c r="T22" s="4" t="s">
        <v>5</v>
      </c>
      <c r="U22" s="4" t="s">
        <v>11</v>
      </c>
      <c r="V22" s="14">
        <v>4.166666666666667</v>
      </c>
      <c r="W22" s="4">
        <v>1190</v>
      </c>
      <c r="X22" s="50"/>
    </row>
    <row r="23" spans="1:24" ht="14.25" customHeight="1">
      <c r="A23" s="23">
        <f t="shared" si="0"/>
      </c>
      <c r="B23" s="24">
        <f t="shared" si="1"/>
        <v>135.7</v>
      </c>
      <c r="C23" s="25">
        <v>10.6</v>
      </c>
      <c r="D23" s="26" t="s">
        <v>66</v>
      </c>
      <c r="E23" s="61" t="s">
        <v>104</v>
      </c>
      <c r="F23" s="27"/>
      <c r="G23" s="28"/>
      <c r="H23" s="29">
        <f t="shared" si="2"/>
        <v>43601.43244047618</v>
      </c>
      <c r="I23" s="29">
        <f t="shared" si="3"/>
      </c>
      <c r="J23" s="40">
        <f t="shared" si="4"/>
        <v>0.02103174603174603</v>
      </c>
      <c r="K23" s="11">
        <f t="shared" si="5"/>
        <v>21</v>
      </c>
      <c r="L23" s="12"/>
      <c r="M23" s="53">
        <v>1</v>
      </c>
      <c r="S23" s="3" t="s">
        <v>13</v>
      </c>
      <c r="T23" s="4" t="s">
        <v>11</v>
      </c>
      <c r="U23" s="4" t="s">
        <v>8</v>
      </c>
      <c r="V23" s="14">
        <v>4.166666666666667</v>
      </c>
      <c r="W23" s="4">
        <v>1190</v>
      </c>
      <c r="X23" s="50"/>
    </row>
    <row r="24" spans="1:24" ht="14.25" customHeight="1">
      <c r="A24" s="23">
        <f t="shared" si="0"/>
      </c>
      <c r="B24" s="24">
        <f t="shared" si="1"/>
        <v>149.7</v>
      </c>
      <c r="C24" s="25">
        <v>14</v>
      </c>
      <c r="D24" s="26" t="s">
        <v>65</v>
      </c>
      <c r="E24" s="54" t="s">
        <v>84</v>
      </c>
      <c r="F24" s="27"/>
      <c r="G24" s="28"/>
      <c r="H24" s="29">
        <f t="shared" si="2"/>
        <v>43601.46021825396</v>
      </c>
      <c r="I24" s="29">
        <f t="shared" si="3"/>
      </c>
      <c r="J24" s="40">
        <f t="shared" si="4"/>
        <v>0.027777777777777776</v>
      </c>
      <c r="K24" s="11">
        <f t="shared" si="5"/>
        <v>21</v>
      </c>
      <c r="L24" s="12"/>
      <c r="M24" s="53"/>
      <c r="S24" s="3" t="s">
        <v>14</v>
      </c>
      <c r="T24" s="4" t="s">
        <v>8</v>
      </c>
      <c r="U24" s="4" t="s">
        <v>11</v>
      </c>
      <c r="V24" s="14">
        <v>4.166666666666667</v>
      </c>
      <c r="W24" s="4">
        <v>1190</v>
      </c>
      <c r="X24" s="50"/>
    </row>
    <row r="25" spans="1:24" ht="14.25" customHeight="1">
      <c r="A25" s="23">
        <f t="shared" si="0"/>
      </c>
      <c r="B25" s="24">
        <f t="shared" si="1"/>
        <v>164.89999999999998</v>
      </c>
      <c r="C25" s="25">
        <v>15.2</v>
      </c>
      <c r="D25" s="26" t="s">
        <v>67</v>
      </c>
      <c r="E25" s="54" t="s">
        <v>85</v>
      </c>
      <c r="F25" s="27">
        <v>0.03125</v>
      </c>
      <c r="G25" s="28"/>
      <c r="H25" s="29">
        <f t="shared" si="2"/>
        <v>43601.49037698412</v>
      </c>
      <c r="I25" s="29">
        <f t="shared" si="3"/>
        <v>43601.52162698412</v>
      </c>
      <c r="J25" s="40">
        <f t="shared" si="4"/>
        <v>0.03015873015873016</v>
      </c>
      <c r="K25" s="11">
        <f t="shared" si="5"/>
        <v>21</v>
      </c>
      <c r="L25" s="12"/>
      <c r="M25" s="12">
        <v>1</v>
      </c>
      <c r="S25" s="3" t="s">
        <v>15</v>
      </c>
      <c r="T25" s="4" t="s">
        <v>11</v>
      </c>
      <c r="U25" s="4" t="s">
        <v>16</v>
      </c>
      <c r="V25" s="14">
        <v>3.6666666666666665</v>
      </c>
      <c r="W25" s="4">
        <v>1050</v>
      </c>
      <c r="X25" s="50"/>
    </row>
    <row r="26" spans="1:24" ht="14.25" customHeight="1">
      <c r="A26" s="23">
        <f t="shared" si="0"/>
      </c>
      <c r="B26" s="24">
        <f t="shared" si="1"/>
        <v>183.89999999999998</v>
      </c>
      <c r="C26" s="25">
        <v>19</v>
      </c>
      <c r="D26" s="57" t="s">
        <v>95</v>
      </c>
      <c r="E26" s="61" t="s">
        <v>105</v>
      </c>
      <c r="F26" s="27">
        <v>0.003472222222222222</v>
      </c>
      <c r="G26" s="28"/>
      <c r="H26" s="29">
        <f t="shared" si="2"/>
        <v>43601.55932539682</v>
      </c>
      <c r="I26" s="29">
        <f t="shared" si="3"/>
        <v>43601.56279761904</v>
      </c>
      <c r="J26" s="40">
        <f t="shared" si="4"/>
        <v>0.037698412698412696</v>
      </c>
      <c r="K26" s="11">
        <f t="shared" si="5"/>
        <v>21</v>
      </c>
      <c r="L26" s="12"/>
      <c r="M26" s="12"/>
      <c r="S26" s="3" t="s">
        <v>17</v>
      </c>
      <c r="T26" s="4" t="s">
        <v>16</v>
      </c>
      <c r="U26" s="4" t="s">
        <v>11</v>
      </c>
      <c r="V26" s="14">
        <v>3.6666666666666665</v>
      </c>
      <c r="W26" s="4">
        <v>1050</v>
      </c>
      <c r="X26" s="50"/>
    </row>
    <row r="27" spans="1:24" ht="14.25" customHeight="1">
      <c r="A27" s="23">
        <f t="shared" si="0"/>
      </c>
      <c r="B27" s="24">
        <f t="shared" si="1"/>
        <v>210.89999999999998</v>
      </c>
      <c r="C27" s="25">
        <v>27</v>
      </c>
      <c r="D27" s="26" t="s">
        <v>68</v>
      </c>
      <c r="E27" s="54" t="s">
        <v>86</v>
      </c>
      <c r="F27" s="27"/>
      <c r="G27" s="28"/>
      <c r="H27" s="29">
        <f t="shared" si="2"/>
        <v>43601.61636904761</v>
      </c>
      <c r="I27" s="29">
        <f t="shared" si="3"/>
      </c>
      <c r="J27" s="40">
        <f t="shared" si="4"/>
        <v>0.053571428571428575</v>
      </c>
      <c r="K27" s="11">
        <f t="shared" si="5"/>
        <v>21</v>
      </c>
      <c r="L27" s="12"/>
      <c r="M27" s="53">
        <v>1</v>
      </c>
      <c r="S27" s="3" t="s">
        <v>18</v>
      </c>
      <c r="T27" s="4" t="s">
        <v>2</v>
      </c>
      <c r="U27" s="4" t="s">
        <v>8</v>
      </c>
      <c r="V27" s="14">
        <v>3.25</v>
      </c>
      <c r="W27" s="4">
        <v>940</v>
      </c>
      <c r="X27" s="50"/>
    </row>
    <row r="28" spans="1:24" ht="14.25" customHeight="1">
      <c r="A28" s="23">
        <f t="shared" si="0"/>
      </c>
      <c r="B28" s="24">
        <f t="shared" si="1"/>
        <v>237.89999999999998</v>
      </c>
      <c r="C28" s="25">
        <v>27</v>
      </c>
      <c r="D28" s="26" t="s">
        <v>96</v>
      </c>
      <c r="E28" s="54" t="s">
        <v>86</v>
      </c>
      <c r="F28" s="27"/>
      <c r="G28" s="28"/>
      <c r="H28" s="29">
        <f t="shared" si="2"/>
        <v>43601.66994047618</v>
      </c>
      <c r="I28" s="29">
        <f t="shared" si="3"/>
      </c>
      <c r="J28" s="40">
        <f t="shared" si="4"/>
        <v>0.053571428571428575</v>
      </c>
      <c r="K28" s="11">
        <f t="shared" si="5"/>
        <v>21</v>
      </c>
      <c r="L28" s="12"/>
      <c r="M28" s="53"/>
      <c r="S28" s="3" t="s">
        <v>19</v>
      </c>
      <c r="T28" s="4" t="s">
        <v>8</v>
      </c>
      <c r="U28" s="4" t="s">
        <v>2</v>
      </c>
      <c r="V28" s="14">
        <v>3.25</v>
      </c>
      <c r="W28" s="4">
        <v>940</v>
      </c>
      <c r="X28" s="50"/>
    </row>
    <row r="29" spans="1:24" ht="14.25" customHeight="1">
      <c r="A29" s="23">
        <f t="shared" si="0"/>
      </c>
      <c r="B29" s="24">
        <f t="shared" si="1"/>
        <v>261.9</v>
      </c>
      <c r="C29" s="25">
        <v>24</v>
      </c>
      <c r="D29" s="26" t="s">
        <v>69</v>
      </c>
      <c r="E29" s="54" t="s">
        <v>87</v>
      </c>
      <c r="F29" s="27">
        <v>0.003472222222222222</v>
      </c>
      <c r="G29" s="28"/>
      <c r="H29" s="29">
        <f t="shared" si="2"/>
        <v>43601.7175595238</v>
      </c>
      <c r="I29" s="29">
        <f t="shared" si="3"/>
        <v>43601.72103174602</v>
      </c>
      <c r="J29" s="40">
        <f t="shared" si="4"/>
        <v>0.047619047619047616</v>
      </c>
      <c r="K29" s="11">
        <f t="shared" si="5"/>
        <v>21</v>
      </c>
      <c r="L29" s="12"/>
      <c r="M29" s="53">
        <v>1</v>
      </c>
      <c r="S29" s="3" t="s">
        <v>20</v>
      </c>
      <c r="T29" s="4" t="s">
        <v>2</v>
      </c>
      <c r="U29" s="4" t="s">
        <v>16</v>
      </c>
      <c r="V29" s="14">
        <v>4.125</v>
      </c>
      <c r="W29" s="4">
        <v>1170</v>
      </c>
      <c r="X29" s="50"/>
    </row>
    <row r="30" spans="1:24" ht="14.25" customHeight="1">
      <c r="A30" s="23">
        <f t="shared" si="0"/>
      </c>
      <c r="B30" s="24">
        <f t="shared" si="1"/>
        <v>281.9</v>
      </c>
      <c r="C30" s="25">
        <v>20</v>
      </c>
      <c r="D30" s="26" t="s">
        <v>70</v>
      </c>
      <c r="E30" s="54" t="s">
        <v>87</v>
      </c>
      <c r="F30" s="27"/>
      <c r="G30" s="28"/>
      <c r="H30" s="29">
        <f t="shared" si="2"/>
        <v>43601.7607142857</v>
      </c>
      <c r="I30" s="29">
        <f t="shared" si="3"/>
      </c>
      <c r="J30" s="40">
        <f t="shared" si="4"/>
        <v>0.03968253968253968</v>
      </c>
      <c r="K30" s="11">
        <f t="shared" si="5"/>
        <v>21</v>
      </c>
      <c r="L30" s="12"/>
      <c r="M30" s="53"/>
      <c r="S30" s="3" t="s">
        <v>21</v>
      </c>
      <c r="T30" s="4" t="s">
        <v>16</v>
      </c>
      <c r="U30" s="4" t="s">
        <v>2</v>
      </c>
      <c r="V30" s="14">
        <v>4.125</v>
      </c>
      <c r="W30" s="4">
        <v>1170</v>
      </c>
      <c r="X30" s="50"/>
    </row>
    <row r="31" spans="1:24" ht="14.25" customHeight="1">
      <c r="A31" s="23">
        <f t="shared" si="0"/>
      </c>
      <c r="B31" s="24">
        <f t="shared" si="1"/>
        <v>301.9</v>
      </c>
      <c r="C31" s="25">
        <v>20</v>
      </c>
      <c r="D31" s="26" t="s">
        <v>71</v>
      </c>
      <c r="E31" s="61" t="s">
        <v>106</v>
      </c>
      <c r="F31" s="27"/>
      <c r="G31" s="28"/>
      <c r="H31" s="29">
        <f t="shared" si="2"/>
        <v>43601.80039682538</v>
      </c>
      <c r="I31" s="29">
        <f t="shared" si="3"/>
      </c>
      <c r="J31" s="40">
        <f t="shared" si="4"/>
        <v>0.03968253968253968</v>
      </c>
      <c r="K31" s="11">
        <f t="shared" si="5"/>
        <v>21</v>
      </c>
      <c r="L31" s="12"/>
      <c r="M31" s="12">
        <v>1</v>
      </c>
      <c r="S31" s="3" t="s">
        <v>22</v>
      </c>
      <c r="T31" s="4" t="s">
        <v>16</v>
      </c>
      <c r="U31" s="4" t="s">
        <v>5</v>
      </c>
      <c r="V31" s="14">
        <v>3.25</v>
      </c>
      <c r="W31" s="4">
        <v>940</v>
      </c>
      <c r="X31" s="50"/>
    </row>
    <row r="32" spans="1:24" ht="14.25" customHeight="1">
      <c r="A32" s="23">
        <f t="shared" si="0"/>
      </c>
      <c r="B32" s="24">
        <f t="shared" si="1"/>
        <v>310.9</v>
      </c>
      <c r="C32" s="25">
        <v>9</v>
      </c>
      <c r="D32" s="59" t="s">
        <v>98</v>
      </c>
      <c r="E32" s="60" t="s">
        <v>88</v>
      </c>
      <c r="F32" s="27">
        <v>0.041666666666666664</v>
      </c>
      <c r="G32" s="28"/>
      <c r="H32" s="29">
        <f t="shared" si="2"/>
        <v>43601.81825396824</v>
      </c>
      <c r="I32" s="29">
        <f t="shared" si="3"/>
        <v>43601.8599206349</v>
      </c>
      <c r="J32" s="40">
        <f t="shared" si="4"/>
        <v>0.017857142857142856</v>
      </c>
      <c r="K32" s="11">
        <f t="shared" si="5"/>
        <v>21</v>
      </c>
      <c r="L32" s="12"/>
      <c r="M32" s="12"/>
      <c r="S32" s="3" t="s">
        <v>23</v>
      </c>
      <c r="T32" s="4" t="s">
        <v>5</v>
      </c>
      <c r="U32" s="4" t="s">
        <v>16</v>
      </c>
      <c r="V32" s="14">
        <v>3.25</v>
      </c>
      <c r="W32" s="4">
        <v>940</v>
      </c>
      <c r="X32" s="50"/>
    </row>
    <row r="33" spans="1:24" ht="14.25" customHeight="1">
      <c r="A33" s="23">
        <f t="shared" si="0"/>
      </c>
      <c r="B33" s="24">
        <f t="shared" si="1"/>
        <v>317.9</v>
      </c>
      <c r="C33" s="25">
        <v>7</v>
      </c>
      <c r="D33" s="57" t="s">
        <v>97</v>
      </c>
      <c r="E33" s="61" t="s">
        <v>107</v>
      </c>
      <c r="F33" s="27">
        <v>0.35555555555555557</v>
      </c>
      <c r="G33" s="28"/>
      <c r="H33" s="29">
        <f t="shared" si="2"/>
        <v>43601.87380952379</v>
      </c>
      <c r="I33" s="29">
        <f t="shared" si="3"/>
        <v>43602.22936507935</v>
      </c>
      <c r="J33" s="40">
        <f t="shared" si="4"/>
        <v>0.013888888888888888</v>
      </c>
      <c r="K33" s="11">
        <f t="shared" si="5"/>
        <v>21</v>
      </c>
      <c r="L33" s="12"/>
      <c r="M33" s="53">
        <v>1</v>
      </c>
      <c r="S33" s="46" t="s">
        <v>42</v>
      </c>
      <c r="T33" s="45" t="s">
        <v>11</v>
      </c>
      <c r="U33" s="45" t="s">
        <v>43</v>
      </c>
      <c r="V33" s="14">
        <v>6.25</v>
      </c>
      <c r="W33" s="45">
        <v>1075</v>
      </c>
      <c r="X33" s="52"/>
    </row>
    <row r="34" spans="1:24" ht="14.25" customHeight="1">
      <c r="A34" s="23">
        <f t="shared" si="0"/>
        <v>43602.24325396824</v>
      </c>
      <c r="B34" s="24">
        <f t="shared" si="1"/>
        <v>7</v>
      </c>
      <c r="C34" s="25">
        <v>7</v>
      </c>
      <c r="D34" s="26" t="s">
        <v>108</v>
      </c>
      <c r="E34" s="61" t="s">
        <v>110</v>
      </c>
      <c r="F34" s="27"/>
      <c r="G34" s="28"/>
      <c r="H34" s="29">
        <f t="shared" si="2"/>
        <v>43602.24325396824</v>
      </c>
      <c r="I34" s="29">
        <f t="shared" si="3"/>
      </c>
      <c r="J34" s="40">
        <f t="shared" si="4"/>
        <v>0.013888888888888888</v>
      </c>
      <c r="K34" s="11">
        <f t="shared" si="5"/>
        <v>21</v>
      </c>
      <c r="L34" s="12"/>
      <c r="M34" s="53"/>
      <c r="S34" s="46" t="s">
        <v>44</v>
      </c>
      <c r="T34" s="45" t="s">
        <v>43</v>
      </c>
      <c r="U34" s="45" t="s">
        <v>11</v>
      </c>
      <c r="V34" s="14">
        <v>6.25</v>
      </c>
      <c r="W34" s="45">
        <v>1075</v>
      </c>
      <c r="X34" s="52"/>
    </row>
    <row r="35" spans="1:24" ht="14.25" customHeight="1">
      <c r="A35" s="23">
        <f t="shared" si="0"/>
      </c>
      <c r="B35" s="24">
        <f t="shared" si="1"/>
        <v>25</v>
      </c>
      <c r="C35" s="25">
        <v>18</v>
      </c>
      <c r="D35" s="26" t="s">
        <v>109</v>
      </c>
      <c r="E35" s="61" t="s">
        <v>111</v>
      </c>
      <c r="F35" s="27"/>
      <c r="G35" s="28"/>
      <c r="H35" s="29">
        <f t="shared" si="2"/>
        <v>43602.27896825396</v>
      </c>
      <c r="I35" s="29">
        <f t="shared" si="3"/>
      </c>
      <c r="J35" s="40">
        <f t="shared" si="4"/>
        <v>0.03571428571428571</v>
      </c>
      <c r="K35" s="11">
        <f t="shared" si="5"/>
        <v>21</v>
      </c>
      <c r="L35" s="12"/>
      <c r="M35" s="53">
        <v>1</v>
      </c>
      <c r="S35" s="46" t="s">
        <v>45</v>
      </c>
      <c r="T35" s="45" t="s">
        <v>2</v>
      </c>
      <c r="U35" s="45" t="s">
        <v>46</v>
      </c>
      <c r="V35" s="14">
        <v>6.25</v>
      </c>
      <c r="W35" s="45">
        <v>1150</v>
      </c>
      <c r="X35" s="52"/>
    </row>
    <row r="36" spans="1:24" ht="14.25" customHeight="1">
      <c r="A36" s="23">
        <f t="shared" si="0"/>
      </c>
      <c r="B36" s="24">
        <f t="shared" si="1"/>
        <v>35</v>
      </c>
      <c r="C36" s="25">
        <v>10</v>
      </c>
      <c r="D36" s="26" t="s">
        <v>112</v>
      </c>
      <c r="E36" s="61" t="s">
        <v>113</v>
      </c>
      <c r="F36" s="27"/>
      <c r="G36" s="28"/>
      <c r="H36" s="29">
        <f t="shared" si="2"/>
        <v>43602.2988095238</v>
      </c>
      <c r="I36" s="29">
        <f t="shared" si="3"/>
      </c>
      <c r="J36" s="40">
        <f t="shared" si="4"/>
        <v>0.01984126984126984</v>
      </c>
      <c r="K36" s="11">
        <f t="shared" si="5"/>
        <v>21</v>
      </c>
      <c r="L36" s="12"/>
      <c r="M36" s="53"/>
      <c r="S36" s="46" t="s">
        <v>49</v>
      </c>
      <c r="T36" s="45" t="s">
        <v>46</v>
      </c>
      <c r="U36" s="45" t="s">
        <v>2</v>
      </c>
      <c r="V36" s="14">
        <v>6.25</v>
      </c>
      <c r="W36" s="45">
        <v>1150</v>
      </c>
      <c r="X36" s="52"/>
    </row>
    <row r="37" spans="1:24" ht="14.25" customHeight="1">
      <c r="A37" s="23">
        <f t="shared" si="0"/>
      </c>
      <c r="B37" s="24">
        <f t="shared" si="1"/>
        <v>41</v>
      </c>
      <c r="C37" s="25">
        <v>6</v>
      </c>
      <c r="D37" s="26" t="s">
        <v>114</v>
      </c>
      <c r="E37" s="61" t="s">
        <v>115</v>
      </c>
      <c r="F37" s="27">
        <v>0.013888888888888888</v>
      </c>
      <c r="G37" s="28"/>
      <c r="H37" s="29">
        <f t="shared" si="2"/>
        <v>43602.31071428571</v>
      </c>
      <c r="I37" s="29">
        <f t="shared" si="3"/>
        <v>43602.3246031746</v>
      </c>
      <c r="J37" s="40">
        <f t="shared" si="4"/>
        <v>0.011904761904761904</v>
      </c>
      <c r="K37" s="11">
        <f t="shared" si="5"/>
        <v>21</v>
      </c>
      <c r="L37" s="12"/>
      <c r="M37" s="12">
        <v>1</v>
      </c>
      <c r="S37" s="46" t="s">
        <v>47</v>
      </c>
      <c r="T37" s="45" t="s">
        <v>5</v>
      </c>
      <c r="U37" s="45" t="s">
        <v>48</v>
      </c>
      <c r="V37" s="14">
        <v>6.333333333333333</v>
      </c>
      <c r="W37" s="45">
        <v>1190</v>
      </c>
      <c r="X37" s="52"/>
    </row>
    <row r="38" spans="1:24" ht="14.25" customHeight="1">
      <c r="A38" s="23">
        <f t="shared" si="0"/>
      </c>
      <c r="B38" s="24">
        <f t="shared" si="1"/>
        <v>56</v>
      </c>
      <c r="C38" s="25">
        <v>15</v>
      </c>
      <c r="D38" s="26" t="s">
        <v>72</v>
      </c>
      <c r="E38" s="54" t="s">
        <v>89</v>
      </c>
      <c r="F38" s="27"/>
      <c r="G38" s="28"/>
      <c r="H38" s="29">
        <f t="shared" si="2"/>
        <v>43602.354365079365</v>
      </c>
      <c r="I38" s="29">
        <f t="shared" si="3"/>
      </c>
      <c r="J38" s="40">
        <f t="shared" si="4"/>
        <v>0.029761904761904764</v>
      </c>
      <c r="K38" s="11">
        <f t="shared" si="5"/>
        <v>21</v>
      </c>
      <c r="L38" s="12"/>
      <c r="M38" s="12"/>
      <c r="S38" s="46" t="s">
        <v>50</v>
      </c>
      <c r="T38" s="45" t="s">
        <v>48</v>
      </c>
      <c r="U38" s="45" t="s">
        <v>5</v>
      </c>
      <c r="V38" s="14">
        <v>6.333333333333333</v>
      </c>
      <c r="W38" s="45">
        <v>1190</v>
      </c>
      <c r="X38" s="52"/>
    </row>
    <row r="39" spans="1:24" ht="14.25" customHeight="1">
      <c r="A39" s="23">
        <f t="shared" si="0"/>
      </c>
      <c r="B39" s="24">
        <f t="shared" si="1"/>
        <v>71</v>
      </c>
      <c r="C39" s="25">
        <v>15</v>
      </c>
      <c r="D39" s="26" t="s">
        <v>184</v>
      </c>
      <c r="E39" s="54" t="s">
        <v>90</v>
      </c>
      <c r="F39" s="27"/>
      <c r="G39" s="55"/>
      <c r="H39" s="29">
        <f t="shared" si="2"/>
        <v>43602.38412698413</v>
      </c>
      <c r="I39" s="29">
        <f t="shared" si="3"/>
      </c>
      <c r="J39" s="40">
        <f t="shared" si="4"/>
        <v>0.029761904761904764</v>
      </c>
      <c r="K39" s="11">
        <f t="shared" si="5"/>
        <v>21</v>
      </c>
      <c r="L39" s="12"/>
      <c r="M39" s="53">
        <v>1</v>
      </c>
      <c r="S39" s="46" t="s">
        <v>51</v>
      </c>
      <c r="T39" s="45" t="s">
        <v>8</v>
      </c>
      <c r="U39" s="45" t="s">
        <v>52</v>
      </c>
      <c r="V39" s="14">
        <v>7.125</v>
      </c>
      <c r="W39" s="45">
        <v>1265</v>
      </c>
      <c r="X39" s="52"/>
    </row>
    <row r="40" spans="1:24" ht="14.25" customHeight="1">
      <c r="A40" s="23">
        <f t="shared" si="0"/>
      </c>
      <c r="B40" s="24">
        <f t="shared" si="1"/>
        <v>82</v>
      </c>
      <c r="C40" s="25">
        <v>11</v>
      </c>
      <c r="D40" s="26" t="s">
        <v>73</v>
      </c>
      <c r="E40" s="54" t="s">
        <v>91</v>
      </c>
      <c r="F40" s="27"/>
      <c r="G40" s="28"/>
      <c r="H40" s="29">
        <f t="shared" si="2"/>
        <v>43602.405952380956</v>
      </c>
      <c r="I40" s="29">
        <f t="shared" si="3"/>
      </c>
      <c r="J40" s="40">
        <f t="shared" si="4"/>
        <v>0.021825396825396828</v>
      </c>
      <c r="K40" s="11">
        <f t="shared" si="5"/>
        <v>21</v>
      </c>
      <c r="L40" s="12"/>
      <c r="M40" s="53"/>
      <c r="S40" s="46" t="s">
        <v>53</v>
      </c>
      <c r="T40" s="45" t="s">
        <v>52</v>
      </c>
      <c r="U40" s="45" t="s">
        <v>8</v>
      </c>
      <c r="V40" s="14">
        <v>7.125</v>
      </c>
      <c r="W40" s="45">
        <v>1265</v>
      </c>
      <c r="X40" s="52"/>
    </row>
    <row r="41" spans="1:24" ht="14.25" customHeight="1">
      <c r="A41" s="23">
        <f t="shared" si="0"/>
      </c>
      <c r="B41" s="24">
        <f t="shared" si="1"/>
        <v>99</v>
      </c>
      <c r="C41" s="25">
        <v>17</v>
      </c>
      <c r="D41" s="57" t="s">
        <v>205</v>
      </c>
      <c r="E41" s="61" t="s">
        <v>116</v>
      </c>
      <c r="F41" s="27"/>
      <c r="G41" s="28"/>
      <c r="H41" s="29">
        <f t="shared" si="2"/>
        <v>43602.43968253968</v>
      </c>
      <c r="I41" s="29">
        <f t="shared" si="3"/>
      </c>
      <c r="J41" s="40">
        <f t="shared" si="4"/>
        <v>0.03373015873015873</v>
      </c>
      <c r="K41" s="11">
        <f t="shared" si="5"/>
        <v>21</v>
      </c>
      <c r="L41" s="12"/>
      <c r="M41" s="53">
        <v>1</v>
      </c>
      <c r="S41" s="46" t="s">
        <v>54</v>
      </c>
      <c r="T41" s="45" t="s">
        <v>16</v>
      </c>
      <c r="U41" s="45" t="s">
        <v>55</v>
      </c>
      <c r="V41" s="14">
        <v>6.291666666666667</v>
      </c>
      <c r="W41" s="45">
        <v>1170</v>
      </c>
      <c r="X41" s="52"/>
    </row>
    <row r="42" spans="1:24" ht="14.25" customHeight="1">
      <c r="A42" s="23">
        <f t="shared" si="0"/>
      </c>
      <c r="B42" s="24">
        <f t="shared" si="1"/>
        <v>112</v>
      </c>
      <c r="C42" s="25">
        <v>13</v>
      </c>
      <c r="D42" s="26" t="s">
        <v>117</v>
      </c>
      <c r="E42" s="61" t="s">
        <v>118</v>
      </c>
      <c r="F42" s="27"/>
      <c r="G42" s="28"/>
      <c r="H42" s="29">
        <f t="shared" si="2"/>
        <v>43602.465476190475</v>
      </c>
      <c r="I42" s="29">
        <f t="shared" si="3"/>
      </c>
      <c r="J42" s="40">
        <f t="shared" si="4"/>
        <v>0.025793650793650796</v>
      </c>
      <c r="K42" s="11">
        <f t="shared" si="5"/>
        <v>21</v>
      </c>
      <c r="L42" s="12"/>
      <c r="M42" s="53"/>
      <c r="S42" s="46" t="s">
        <v>56</v>
      </c>
      <c r="T42" s="45" t="s">
        <v>55</v>
      </c>
      <c r="U42" s="45" t="s">
        <v>16</v>
      </c>
      <c r="V42" s="14">
        <v>6.291666666666667</v>
      </c>
      <c r="W42" s="45">
        <v>1170</v>
      </c>
      <c r="X42" s="52"/>
    </row>
    <row r="43" spans="1:24" ht="14.25" customHeight="1">
      <c r="A43" s="23">
        <f t="shared" si="0"/>
      </c>
      <c r="B43" s="24">
        <f t="shared" si="1"/>
        <v>117</v>
      </c>
      <c r="C43" s="25">
        <v>5</v>
      </c>
      <c r="D43" s="57" t="s">
        <v>204</v>
      </c>
      <c r="E43" s="61" t="s">
        <v>78</v>
      </c>
      <c r="F43" s="27">
        <v>0.03125</v>
      </c>
      <c r="G43" s="28"/>
      <c r="H43" s="29">
        <f t="shared" si="2"/>
        <v>43602.47539682539</v>
      </c>
      <c r="I43" s="29">
        <f t="shared" si="3"/>
        <v>43602.50664682539</v>
      </c>
      <c r="J43" s="40">
        <f t="shared" si="4"/>
        <v>0.00992063492063492</v>
      </c>
      <c r="K43" s="11">
        <f t="shared" si="5"/>
        <v>21</v>
      </c>
      <c r="L43" s="12"/>
      <c r="M43" s="12">
        <v>1</v>
      </c>
      <c r="S43" s="46" t="s">
        <v>57</v>
      </c>
      <c r="T43" s="45" t="s">
        <v>1</v>
      </c>
      <c r="U43" s="45" t="s">
        <v>58</v>
      </c>
      <c r="V43" s="14">
        <v>6.666666666666667</v>
      </c>
      <c r="W43" s="45">
        <v>1190</v>
      </c>
      <c r="X43" s="52"/>
    </row>
    <row r="44" spans="1:24" ht="14.25" customHeight="1">
      <c r="A44" s="23">
        <f t="shared" si="0"/>
      </c>
      <c r="B44" s="24">
        <f t="shared" si="1"/>
        <v>129</v>
      </c>
      <c r="C44" s="25">
        <v>12</v>
      </c>
      <c r="D44" s="26" t="s">
        <v>119</v>
      </c>
      <c r="E44" s="61" t="s">
        <v>133</v>
      </c>
      <c r="F44" s="27"/>
      <c r="G44" s="28"/>
      <c r="H44" s="29">
        <f t="shared" si="2"/>
        <v>43602.5304563492</v>
      </c>
      <c r="I44" s="29">
        <f t="shared" si="3"/>
      </c>
      <c r="J44" s="40">
        <f t="shared" si="4"/>
        <v>0.023809523809523808</v>
      </c>
      <c r="K44" s="11">
        <f t="shared" si="5"/>
        <v>21</v>
      </c>
      <c r="L44" s="12"/>
      <c r="M44" s="12"/>
      <c r="S44" s="47" t="s">
        <v>59</v>
      </c>
      <c r="T44" s="48" t="s">
        <v>58</v>
      </c>
      <c r="U44" s="48" t="s">
        <v>1</v>
      </c>
      <c r="V44" s="15">
        <v>6.666666666666667</v>
      </c>
      <c r="W44" s="49">
        <v>1190</v>
      </c>
      <c r="X44" s="52"/>
    </row>
    <row r="45" spans="1:13" ht="14.25" customHeight="1">
      <c r="A45" s="23">
        <f t="shared" si="0"/>
      </c>
      <c r="B45" s="24">
        <f t="shared" si="1"/>
        <v>139</v>
      </c>
      <c r="C45" s="25">
        <v>10</v>
      </c>
      <c r="D45" s="26" t="s">
        <v>120</v>
      </c>
      <c r="E45" s="54" t="s">
        <v>121</v>
      </c>
      <c r="F45" s="27"/>
      <c r="G45" s="28"/>
      <c r="H45" s="29">
        <f t="shared" si="2"/>
        <v>43602.55029761905</v>
      </c>
      <c r="I45" s="29">
        <f t="shared" si="3"/>
      </c>
      <c r="J45" s="40">
        <f t="shared" si="4"/>
        <v>0.01984126984126984</v>
      </c>
      <c r="K45" s="11">
        <f t="shared" si="5"/>
        <v>21</v>
      </c>
      <c r="L45" s="12"/>
      <c r="M45" s="53">
        <v>1</v>
      </c>
    </row>
    <row r="46" spans="1:13" ht="14.25" customHeight="1">
      <c r="A46" s="23">
        <f t="shared" si="0"/>
      </c>
      <c r="B46" s="24">
        <f t="shared" si="1"/>
        <v>152</v>
      </c>
      <c r="C46" s="25">
        <v>13</v>
      </c>
      <c r="D46" s="26" t="s">
        <v>122</v>
      </c>
      <c r="E46" s="61" t="s">
        <v>123</v>
      </c>
      <c r="F46" s="27"/>
      <c r="G46" s="28"/>
      <c r="H46" s="29">
        <f t="shared" si="2"/>
        <v>43602.57609126984</v>
      </c>
      <c r="I46" s="29">
        <f t="shared" si="3"/>
      </c>
      <c r="J46" s="40">
        <f t="shared" si="4"/>
        <v>0.025793650793650796</v>
      </c>
      <c r="K46" s="11">
        <f t="shared" si="5"/>
        <v>21</v>
      </c>
      <c r="L46" s="12"/>
      <c r="M46" s="53"/>
    </row>
    <row r="47" spans="1:13" ht="14.25" customHeight="1">
      <c r="A47" s="23">
        <f t="shared" si="0"/>
      </c>
      <c r="B47" s="24">
        <f t="shared" si="1"/>
        <v>160</v>
      </c>
      <c r="C47" s="25">
        <v>8</v>
      </c>
      <c r="D47" s="26" t="s">
        <v>126</v>
      </c>
      <c r="E47" s="61" t="s">
        <v>124</v>
      </c>
      <c r="F47" s="27"/>
      <c r="G47" s="28"/>
      <c r="H47" s="29">
        <f t="shared" si="2"/>
        <v>43602.59196428571</v>
      </c>
      <c r="I47" s="29">
        <f t="shared" si="3"/>
      </c>
      <c r="J47" s="40">
        <f t="shared" si="4"/>
        <v>0.015873015873015872</v>
      </c>
      <c r="K47" s="11">
        <f t="shared" si="5"/>
        <v>21</v>
      </c>
      <c r="L47" s="12"/>
      <c r="M47" s="53">
        <v>1</v>
      </c>
    </row>
    <row r="48" spans="1:13" ht="14.25" customHeight="1">
      <c r="A48" s="23">
        <f t="shared" si="0"/>
      </c>
      <c r="B48" s="24">
        <f t="shared" si="1"/>
        <v>190</v>
      </c>
      <c r="C48" s="25">
        <v>30</v>
      </c>
      <c r="D48" s="26" t="s">
        <v>125</v>
      </c>
      <c r="E48" s="61" t="s">
        <v>124</v>
      </c>
      <c r="F48" s="27">
        <v>0.013888888888888888</v>
      </c>
      <c r="G48" s="55"/>
      <c r="H48" s="29">
        <f aca="true" t="shared" si="6" ref="H48:H79">$H47+$F47+$J48</f>
        <v>43602.65148809524</v>
      </c>
      <c r="I48" s="29">
        <f aca="true" t="shared" si="7" ref="I48:I79">IF($F48=0,"",$H48+$F48)</f>
        <v>43602.66537698413</v>
      </c>
      <c r="J48" s="40">
        <f aca="true" t="shared" si="8" ref="J48:J79">$C48/$K48/24</f>
        <v>0.05952380952380953</v>
      </c>
      <c r="K48" s="11">
        <f t="shared" si="5"/>
        <v>21</v>
      </c>
      <c r="L48" s="12"/>
      <c r="M48" s="53"/>
    </row>
    <row r="49" spans="1:13" ht="14.25" customHeight="1">
      <c r="A49" s="23">
        <f t="shared" si="0"/>
      </c>
      <c r="B49" s="24">
        <f t="shared" si="1"/>
        <v>208</v>
      </c>
      <c r="C49" s="25">
        <v>18</v>
      </c>
      <c r="D49" s="26" t="s">
        <v>127</v>
      </c>
      <c r="E49" s="61" t="s">
        <v>134</v>
      </c>
      <c r="F49" s="27"/>
      <c r="G49" s="28"/>
      <c r="H49" s="29">
        <f t="shared" si="6"/>
        <v>43602.701091269846</v>
      </c>
      <c r="I49" s="29">
        <f t="shared" si="7"/>
      </c>
      <c r="J49" s="40">
        <f t="shared" si="8"/>
        <v>0.03571428571428571</v>
      </c>
      <c r="K49" s="11">
        <f aca="true" t="shared" si="9" ref="K49:K80">IF($G49="",$K48,$G49)</f>
        <v>21</v>
      </c>
      <c r="L49" s="12"/>
      <c r="M49" s="12">
        <v>1</v>
      </c>
    </row>
    <row r="50" spans="1:13" ht="14.25" customHeight="1">
      <c r="A50" s="23">
        <f t="shared" si="0"/>
      </c>
      <c r="B50" s="24">
        <f t="shared" si="1"/>
        <v>225</v>
      </c>
      <c r="C50" s="25">
        <v>17</v>
      </c>
      <c r="D50" s="57" t="s">
        <v>185</v>
      </c>
      <c r="E50" s="61" t="s">
        <v>199</v>
      </c>
      <c r="F50" s="27">
        <v>0.003472222222222222</v>
      </c>
      <c r="G50" s="28"/>
      <c r="H50" s="29">
        <f t="shared" si="6"/>
        <v>43602.734821428574</v>
      </c>
      <c r="I50" s="29">
        <f t="shared" si="7"/>
        <v>43602.73829365079</v>
      </c>
      <c r="J50" s="40">
        <f t="shared" si="8"/>
        <v>0.03373015873015873</v>
      </c>
      <c r="K50" s="11">
        <f t="shared" si="9"/>
        <v>21</v>
      </c>
      <c r="L50" s="12"/>
      <c r="M50" s="12"/>
    </row>
    <row r="51" spans="1:13" ht="14.25" customHeight="1">
      <c r="A51" s="23">
        <f t="shared" si="0"/>
      </c>
      <c r="B51" s="24">
        <f t="shared" si="1"/>
        <v>243</v>
      </c>
      <c r="C51" s="25">
        <v>18</v>
      </c>
      <c r="D51" s="57" t="s">
        <v>206</v>
      </c>
      <c r="E51" s="61" t="s">
        <v>129</v>
      </c>
      <c r="F51" s="27">
        <v>0.42430555555555555</v>
      </c>
      <c r="G51" s="28"/>
      <c r="H51" s="29">
        <f t="shared" si="6"/>
        <v>43602.77400793651</v>
      </c>
      <c r="I51" s="29">
        <f t="shared" si="7"/>
        <v>43603.19831349207</v>
      </c>
      <c r="J51" s="40">
        <f t="shared" si="8"/>
        <v>0.03571428571428571</v>
      </c>
      <c r="K51" s="11">
        <f t="shared" si="9"/>
        <v>21</v>
      </c>
      <c r="L51" s="12"/>
      <c r="M51" s="53">
        <v>1</v>
      </c>
    </row>
    <row r="52" spans="1:13" ht="14.25" customHeight="1">
      <c r="A52" s="23">
        <f t="shared" si="0"/>
        <v>43603.22609126985</v>
      </c>
      <c r="B52" s="24">
        <f t="shared" si="1"/>
        <v>14</v>
      </c>
      <c r="C52" s="25">
        <v>14</v>
      </c>
      <c r="D52" s="26" t="s">
        <v>128</v>
      </c>
      <c r="E52" s="61" t="s">
        <v>130</v>
      </c>
      <c r="F52" s="27"/>
      <c r="G52" s="28"/>
      <c r="H52" s="29">
        <f t="shared" si="6"/>
        <v>43603.22609126985</v>
      </c>
      <c r="I52" s="29">
        <f t="shared" si="7"/>
      </c>
      <c r="J52" s="40">
        <f t="shared" si="8"/>
        <v>0.027777777777777776</v>
      </c>
      <c r="K52" s="11">
        <f t="shared" si="9"/>
        <v>21</v>
      </c>
      <c r="L52" s="12"/>
      <c r="M52" s="53"/>
    </row>
    <row r="53" spans="1:13" ht="14.25" customHeight="1">
      <c r="A53" s="23">
        <f t="shared" si="0"/>
      </c>
      <c r="B53" s="24">
        <f t="shared" si="1"/>
        <v>30</v>
      </c>
      <c r="C53" s="25">
        <v>16</v>
      </c>
      <c r="D53" s="26" t="s">
        <v>131</v>
      </c>
      <c r="E53" s="61" t="s">
        <v>201</v>
      </c>
      <c r="F53" s="27"/>
      <c r="G53" s="28"/>
      <c r="H53" s="29">
        <f t="shared" si="6"/>
        <v>43603.25783730159</v>
      </c>
      <c r="I53" s="29">
        <f t="shared" si="7"/>
      </c>
      <c r="J53" s="40">
        <f t="shared" si="8"/>
        <v>0.031746031746031744</v>
      </c>
      <c r="K53" s="11">
        <f t="shared" si="9"/>
        <v>21</v>
      </c>
      <c r="L53" s="12"/>
      <c r="M53" s="53">
        <v>1</v>
      </c>
    </row>
    <row r="54" spans="1:13" ht="14.25" customHeight="1">
      <c r="A54" s="23">
        <f t="shared" si="0"/>
      </c>
      <c r="B54" s="24">
        <f t="shared" si="1"/>
        <v>43</v>
      </c>
      <c r="C54" s="25">
        <v>13</v>
      </c>
      <c r="D54" s="26" t="s">
        <v>135</v>
      </c>
      <c r="E54" s="61" t="s">
        <v>136</v>
      </c>
      <c r="F54" s="27"/>
      <c r="G54" s="28"/>
      <c r="H54" s="29">
        <f t="shared" si="6"/>
        <v>43603.283630952385</v>
      </c>
      <c r="I54" s="29">
        <f t="shared" si="7"/>
      </c>
      <c r="J54" s="40">
        <f t="shared" si="8"/>
        <v>0.025793650793650796</v>
      </c>
      <c r="K54" s="11">
        <f t="shared" si="9"/>
        <v>21</v>
      </c>
      <c r="L54" s="12"/>
      <c r="M54" s="53"/>
    </row>
    <row r="55" spans="1:13" ht="14.25" customHeight="1">
      <c r="A55" s="23">
        <f t="shared" si="0"/>
      </c>
      <c r="B55" s="24">
        <f t="shared" si="1"/>
        <v>55</v>
      </c>
      <c r="C55" s="25">
        <v>12</v>
      </c>
      <c r="D55" s="26" t="s">
        <v>137</v>
      </c>
      <c r="E55" s="61" t="s">
        <v>138</v>
      </c>
      <c r="F55" s="27">
        <v>0.013888888888888888</v>
      </c>
      <c r="G55" s="28"/>
      <c r="H55" s="29">
        <f t="shared" si="6"/>
        <v>43603.307440476194</v>
      </c>
      <c r="I55" s="29">
        <f t="shared" si="7"/>
        <v>43603.321329365084</v>
      </c>
      <c r="J55" s="40">
        <f t="shared" si="8"/>
        <v>0.023809523809523808</v>
      </c>
      <c r="K55" s="11">
        <f t="shared" si="9"/>
        <v>21</v>
      </c>
      <c r="L55" s="12"/>
      <c r="M55" s="12">
        <v>1</v>
      </c>
    </row>
    <row r="56" spans="1:13" ht="14.25" customHeight="1">
      <c r="A56" s="23">
        <f t="shared" si="0"/>
      </c>
      <c r="B56" s="24">
        <f t="shared" si="1"/>
        <v>62</v>
      </c>
      <c r="C56" s="25">
        <v>7</v>
      </c>
      <c r="D56" s="26" t="s">
        <v>139</v>
      </c>
      <c r="E56" s="61" t="s">
        <v>140</v>
      </c>
      <c r="F56" s="27"/>
      <c r="G56" s="28"/>
      <c r="H56" s="29">
        <f t="shared" si="6"/>
        <v>43603.335218253975</v>
      </c>
      <c r="I56" s="29">
        <f t="shared" si="7"/>
      </c>
      <c r="J56" s="40">
        <f t="shared" si="8"/>
        <v>0.013888888888888888</v>
      </c>
      <c r="K56" s="11">
        <f t="shared" si="9"/>
        <v>21</v>
      </c>
      <c r="L56" s="12"/>
      <c r="M56" s="12"/>
    </row>
    <row r="57" spans="1:13" ht="14.25" customHeight="1">
      <c r="A57" s="23">
        <f t="shared" si="0"/>
      </c>
      <c r="B57" s="24">
        <f t="shared" si="1"/>
        <v>81</v>
      </c>
      <c r="C57" s="25">
        <v>19</v>
      </c>
      <c r="D57" s="26" t="s">
        <v>141</v>
      </c>
      <c r="E57" s="61" t="s">
        <v>142</v>
      </c>
      <c r="F57" s="27"/>
      <c r="G57" s="28"/>
      <c r="H57" s="29">
        <f t="shared" si="6"/>
        <v>43603.372916666674</v>
      </c>
      <c r="I57" s="29">
        <f t="shared" si="7"/>
      </c>
      <c r="J57" s="40">
        <f t="shared" si="8"/>
        <v>0.037698412698412696</v>
      </c>
      <c r="K57" s="11">
        <f t="shared" si="9"/>
        <v>21</v>
      </c>
      <c r="L57" s="12"/>
      <c r="M57" s="53">
        <v>1</v>
      </c>
    </row>
    <row r="58" spans="1:13" ht="14.25" customHeight="1">
      <c r="A58" s="23">
        <f t="shared" si="0"/>
      </c>
      <c r="B58" s="24">
        <f t="shared" si="1"/>
        <v>88</v>
      </c>
      <c r="C58" s="25">
        <v>7</v>
      </c>
      <c r="D58" s="26" t="s">
        <v>143</v>
      </c>
      <c r="E58" s="61" t="s">
        <v>144</v>
      </c>
      <c r="F58" s="27"/>
      <c r="G58" s="28"/>
      <c r="H58" s="29">
        <f t="shared" si="6"/>
        <v>43603.386805555565</v>
      </c>
      <c r="I58" s="29">
        <f t="shared" si="7"/>
      </c>
      <c r="J58" s="40">
        <f t="shared" si="8"/>
        <v>0.013888888888888888</v>
      </c>
      <c r="K58" s="11">
        <f t="shared" si="9"/>
        <v>21</v>
      </c>
      <c r="L58" s="12"/>
      <c r="M58" s="53"/>
    </row>
    <row r="59" spans="1:13" ht="14.25" customHeight="1">
      <c r="A59" s="23">
        <f t="shared" si="0"/>
      </c>
      <c r="B59" s="24">
        <f t="shared" si="1"/>
        <v>108</v>
      </c>
      <c r="C59" s="25">
        <v>20</v>
      </c>
      <c r="D59" s="57" t="s">
        <v>186</v>
      </c>
      <c r="E59" s="61" t="s">
        <v>146</v>
      </c>
      <c r="F59" s="27">
        <v>0.003472222222222222</v>
      </c>
      <c r="G59" s="28"/>
      <c r="H59" s="29">
        <f t="shared" si="6"/>
        <v>43603.42648809525</v>
      </c>
      <c r="I59" s="29">
        <f t="shared" si="7"/>
        <v>43603.429960317466</v>
      </c>
      <c r="J59" s="40">
        <f t="shared" si="8"/>
        <v>0.03968253968253968</v>
      </c>
      <c r="K59" s="11">
        <f t="shared" si="9"/>
        <v>21</v>
      </c>
      <c r="L59" s="12"/>
      <c r="M59" s="53">
        <v>1</v>
      </c>
    </row>
    <row r="60" spans="1:13" ht="14.25" customHeight="1">
      <c r="A60" s="23">
        <f t="shared" si="0"/>
      </c>
      <c r="B60" s="24">
        <f t="shared" si="1"/>
        <v>130</v>
      </c>
      <c r="C60" s="25">
        <v>22</v>
      </c>
      <c r="D60" s="26" t="s">
        <v>145</v>
      </c>
      <c r="E60" s="61" t="s">
        <v>191</v>
      </c>
      <c r="F60" s="27"/>
      <c r="G60" s="28"/>
      <c r="H60" s="29">
        <f t="shared" si="6"/>
        <v>43603.47361111112</v>
      </c>
      <c r="I60" s="29">
        <f t="shared" si="7"/>
      </c>
      <c r="J60" s="40">
        <f t="shared" si="8"/>
        <v>0.043650793650793655</v>
      </c>
      <c r="K60" s="11">
        <f t="shared" si="9"/>
        <v>21</v>
      </c>
      <c r="L60" s="12"/>
      <c r="M60" s="53"/>
    </row>
    <row r="61" spans="1:13" ht="14.25" customHeight="1">
      <c r="A61" s="23">
        <f t="shared" si="0"/>
      </c>
      <c r="B61" s="24">
        <f t="shared" si="1"/>
        <v>152</v>
      </c>
      <c r="C61" s="25">
        <v>22</v>
      </c>
      <c r="D61" s="26" t="s">
        <v>147</v>
      </c>
      <c r="E61" s="61" t="s">
        <v>78</v>
      </c>
      <c r="F61" s="27"/>
      <c r="G61" s="28"/>
      <c r="H61" s="29">
        <f t="shared" si="6"/>
        <v>43603.51726190477</v>
      </c>
      <c r="I61" s="29">
        <f t="shared" si="7"/>
      </c>
      <c r="J61" s="40">
        <f t="shared" si="8"/>
        <v>0.043650793650793655</v>
      </c>
      <c r="K61" s="11">
        <f t="shared" si="9"/>
        <v>21</v>
      </c>
      <c r="L61" s="12"/>
      <c r="M61" s="12">
        <v>1</v>
      </c>
    </row>
    <row r="62" spans="1:13" ht="14.25" customHeight="1">
      <c r="A62" s="23">
        <f t="shared" si="0"/>
      </c>
      <c r="B62" s="24">
        <f t="shared" si="1"/>
        <v>162</v>
      </c>
      <c r="C62" s="25">
        <v>10</v>
      </c>
      <c r="D62" s="26" t="s">
        <v>148</v>
      </c>
      <c r="E62" s="61" t="s">
        <v>149</v>
      </c>
      <c r="F62" s="27">
        <v>0.03125</v>
      </c>
      <c r="G62" s="28"/>
      <c r="H62" s="29">
        <f t="shared" si="6"/>
        <v>43603.53710317462</v>
      </c>
      <c r="I62" s="29">
        <f t="shared" si="7"/>
        <v>43603.56835317462</v>
      </c>
      <c r="J62" s="40">
        <f t="shared" si="8"/>
        <v>0.01984126984126984</v>
      </c>
      <c r="K62" s="11">
        <f t="shared" si="9"/>
        <v>21</v>
      </c>
      <c r="L62" s="12"/>
      <c r="M62" s="12"/>
    </row>
    <row r="63" spans="1:13" ht="14.25" customHeight="1">
      <c r="A63" s="23">
        <f t="shared" si="0"/>
      </c>
      <c r="B63" s="24">
        <f t="shared" si="1"/>
        <v>174</v>
      </c>
      <c r="C63" s="25">
        <v>12</v>
      </c>
      <c r="D63" s="26" t="s">
        <v>150</v>
      </c>
      <c r="E63" s="61" t="s">
        <v>152</v>
      </c>
      <c r="F63" s="27"/>
      <c r="G63" s="28"/>
      <c r="H63" s="29">
        <f t="shared" si="6"/>
        <v>43603.59216269843</v>
      </c>
      <c r="I63" s="29">
        <f t="shared" si="7"/>
      </c>
      <c r="J63" s="40">
        <f t="shared" si="8"/>
        <v>0.023809523809523808</v>
      </c>
      <c r="K63" s="11">
        <f t="shared" si="9"/>
        <v>21</v>
      </c>
      <c r="L63" s="12"/>
      <c r="M63" s="53">
        <v>1</v>
      </c>
    </row>
    <row r="64" spans="1:13" ht="14.25" customHeight="1">
      <c r="A64" s="23">
        <f t="shared" si="0"/>
      </c>
      <c r="B64" s="24">
        <f t="shared" si="1"/>
        <v>192</v>
      </c>
      <c r="C64" s="25">
        <v>18</v>
      </c>
      <c r="D64" s="26" t="s">
        <v>151</v>
      </c>
      <c r="E64" s="61" t="s">
        <v>153</v>
      </c>
      <c r="F64" s="27"/>
      <c r="G64" s="28"/>
      <c r="H64" s="29">
        <f t="shared" si="6"/>
        <v>43603.627876984145</v>
      </c>
      <c r="I64" s="29">
        <f t="shared" si="7"/>
      </c>
      <c r="J64" s="40">
        <f t="shared" si="8"/>
        <v>0.03571428571428571</v>
      </c>
      <c r="K64" s="11">
        <f t="shared" si="9"/>
        <v>21</v>
      </c>
      <c r="L64" s="12"/>
      <c r="M64" s="53"/>
    </row>
    <row r="65" spans="1:13" ht="14.25" customHeight="1">
      <c r="A65" s="23">
        <f t="shared" si="0"/>
      </c>
      <c r="B65" s="24">
        <f t="shared" si="1"/>
        <v>205</v>
      </c>
      <c r="C65" s="25">
        <v>13</v>
      </c>
      <c r="D65" s="26" t="s">
        <v>154</v>
      </c>
      <c r="E65" s="61" t="s">
        <v>192</v>
      </c>
      <c r="F65" s="27"/>
      <c r="G65" s="28"/>
      <c r="H65" s="29">
        <f t="shared" si="6"/>
        <v>43603.653670634936</v>
      </c>
      <c r="I65" s="29">
        <f t="shared" si="7"/>
      </c>
      <c r="J65" s="40">
        <f t="shared" si="8"/>
        <v>0.025793650793650796</v>
      </c>
      <c r="K65" s="11">
        <f t="shared" si="9"/>
        <v>21</v>
      </c>
      <c r="L65" s="12"/>
      <c r="M65" s="53">
        <v>1</v>
      </c>
    </row>
    <row r="66" spans="1:13" ht="14.25" customHeight="1">
      <c r="A66" s="23">
        <f t="shared" si="0"/>
      </c>
      <c r="B66" s="24">
        <f t="shared" si="1"/>
        <v>211</v>
      </c>
      <c r="C66" s="25">
        <v>6</v>
      </c>
      <c r="D66" s="26" t="s">
        <v>155</v>
      </c>
      <c r="E66" s="61" t="s">
        <v>156</v>
      </c>
      <c r="F66" s="27"/>
      <c r="G66" s="28"/>
      <c r="H66" s="29">
        <f t="shared" si="6"/>
        <v>43603.665575396844</v>
      </c>
      <c r="I66" s="29">
        <f t="shared" si="7"/>
      </c>
      <c r="J66" s="40">
        <f t="shared" si="8"/>
        <v>0.011904761904761904</v>
      </c>
      <c r="K66" s="11">
        <f t="shared" si="9"/>
        <v>21</v>
      </c>
      <c r="L66" s="12"/>
      <c r="M66" s="53"/>
    </row>
    <row r="67" spans="1:13" ht="14.25" customHeight="1">
      <c r="A67" s="23">
        <f t="shared" si="0"/>
      </c>
      <c r="B67" s="24">
        <f t="shared" si="1"/>
        <v>227</v>
      </c>
      <c r="C67" s="25">
        <v>16</v>
      </c>
      <c r="D67" s="57" t="s">
        <v>187</v>
      </c>
      <c r="E67" s="61" t="s">
        <v>202</v>
      </c>
      <c r="F67" s="27">
        <v>0.003472222222222222</v>
      </c>
      <c r="G67" s="28"/>
      <c r="H67" s="29">
        <f t="shared" si="6"/>
        <v>43603.69732142859</v>
      </c>
      <c r="I67" s="29">
        <f t="shared" si="7"/>
        <v>43603.70079365081</v>
      </c>
      <c r="J67" s="40">
        <f t="shared" si="8"/>
        <v>0.031746031746031744</v>
      </c>
      <c r="K67" s="11">
        <f t="shared" si="9"/>
        <v>21</v>
      </c>
      <c r="L67" s="12"/>
      <c r="M67" s="12">
        <v>1</v>
      </c>
    </row>
    <row r="68" spans="1:13" ht="14.25" customHeight="1">
      <c r="A68" s="23">
        <f t="shared" si="0"/>
      </c>
      <c r="B68" s="24">
        <f t="shared" si="1"/>
        <v>239</v>
      </c>
      <c r="C68" s="25">
        <v>12</v>
      </c>
      <c r="D68" s="26" t="s">
        <v>157</v>
      </c>
      <c r="E68" s="61" t="s">
        <v>203</v>
      </c>
      <c r="F68" s="27"/>
      <c r="G68" s="28"/>
      <c r="H68" s="29">
        <f t="shared" si="6"/>
        <v>43603.72460317462</v>
      </c>
      <c r="I68" s="29">
        <f t="shared" si="7"/>
      </c>
      <c r="J68" s="40">
        <f t="shared" si="8"/>
        <v>0.023809523809523808</v>
      </c>
      <c r="K68" s="11">
        <f t="shared" si="9"/>
        <v>21</v>
      </c>
      <c r="L68" s="12"/>
      <c r="M68" s="12"/>
    </row>
    <row r="69" spans="1:13" ht="14.25" customHeight="1">
      <c r="A69" s="23">
        <f t="shared" si="0"/>
      </c>
      <c r="B69" s="24">
        <f t="shared" si="1"/>
        <v>259</v>
      </c>
      <c r="C69" s="25">
        <v>20</v>
      </c>
      <c r="D69" s="26" t="s">
        <v>158</v>
      </c>
      <c r="E69" s="61" t="s">
        <v>159</v>
      </c>
      <c r="F69" s="27"/>
      <c r="G69" s="28"/>
      <c r="H69" s="29">
        <f t="shared" si="6"/>
        <v>43603.7642857143</v>
      </c>
      <c r="I69" s="29">
        <f t="shared" si="7"/>
      </c>
      <c r="J69" s="40">
        <f t="shared" si="8"/>
        <v>0.03968253968253968</v>
      </c>
      <c r="K69" s="11">
        <f t="shared" si="9"/>
        <v>21</v>
      </c>
      <c r="L69" s="12"/>
      <c r="M69" s="53">
        <v>1</v>
      </c>
    </row>
    <row r="70" spans="1:13" ht="14.25" customHeight="1">
      <c r="A70" s="23">
        <f t="shared" si="0"/>
      </c>
      <c r="B70" s="24">
        <f t="shared" si="1"/>
        <v>268</v>
      </c>
      <c r="C70" s="25">
        <v>9</v>
      </c>
      <c r="D70" s="26" t="s">
        <v>160</v>
      </c>
      <c r="E70" s="61" t="s">
        <v>161</v>
      </c>
      <c r="F70" s="27">
        <v>0.010416666666666666</v>
      </c>
      <c r="G70" s="28"/>
      <c r="H70" s="29">
        <f t="shared" si="6"/>
        <v>43603.782142857155</v>
      </c>
      <c r="I70" s="29">
        <f t="shared" si="7"/>
        <v>43603.79255952382</v>
      </c>
      <c r="J70" s="40">
        <f t="shared" si="8"/>
        <v>0.017857142857142856</v>
      </c>
      <c r="K70" s="11">
        <f t="shared" si="9"/>
        <v>21</v>
      </c>
      <c r="L70" s="12"/>
      <c r="M70" s="53"/>
    </row>
    <row r="71" spans="1:13" ht="14.25" customHeight="1">
      <c r="A71" s="23">
        <f t="shared" si="0"/>
      </c>
      <c r="B71" s="24">
        <f t="shared" si="1"/>
        <v>285</v>
      </c>
      <c r="C71" s="25">
        <v>17</v>
      </c>
      <c r="D71" s="26" t="s">
        <v>162</v>
      </c>
      <c r="E71" s="61" t="s">
        <v>193</v>
      </c>
      <c r="F71" s="27"/>
      <c r="G71" s="28"/>
      <c r="H71" s="29">
        <f t="shared" si="6"/>
        <v>43603.82628968255</v>
      </c>
      <c r="I71" s="29">
        <f t="shared" si="7"/>
      </c>
      <c r="J71" s="40">
        <f t="shared" si="8"/>
        <v>0.03373015873015873</v>
      </c>
      <c r="K71" s="11">
        <f t="shared" si="9"/>
        <v>21</v>
      </c>
      <c r="L71" s="12"/>
      <c r="M71" s="53">
        <v>1</v>
      </c>
    </row>
    <row r="72" spans="1:13" ht="14.25" customHeight="1">
      <c r="A72" s="23">
        <f t="shared" si="0"/>
      </c>
      <c r="B72" s="24">
        <f t="shared" si="1"/>
        <v>292</v>
      </c>
      <c r="C72" s="25">
        <v>7</v>
      </c>
      <c r="D72" s="57" t="s">
        <v>163</v>
      </c>
      <c r="E72" s="61" t="s">
        <v>164</v>
      </c>
      <c r="F72" s="56">
        <v>0.39999999999999997</v>
      </c>
      <c r="G72" s="28"/>
      <c r="H72" s="29">
        <f t="shared" si="6"/>
        <v>43603.84017857144</v>
      </c>
      <c r="I72" s="29">
        <f t="shared" si="7"/>
        <v>43604.24017857144</v>
      </c>
      <c r="J72" s="40">
        <f t="shared" si="8"/>
        <v>0.013888888888888888</v>
      </c>
      <c r="K72" s="11">
        <f t="shared" si="9"/>
        <v>21</v>
      </c>
      <c r="L72" s="12"/>
      <c r="M72" s="53"/>
    </row>
    <row r="73" spans="1:13" ht="14.25" customHeight="1">
      <c r="A73" s="23">
        <f t="shared" si="0"/>
        <v>43604.2699404762</v>
      </c>
      <c r="B73" s="24">
        <f t="shared" si="1"/>
        <v>15</v>
      </c>
      <c r="C73" s="25">
        <v>15</v>
      </c>
      <c r="D73" s="26" t="s">
        <v>165</v>
      </c>
      <c r="E73" s="61" t="s">
        <v>194</v>
      </c>
      <c r="F73" s="27"/>
      <c r="G73" s="28"/>
      <c r="H73" s="29">
        <f t="shared" si="6"/>
        <v>43604.2699404762</v>
      </c>
      <c r="I73" s="29">
        <f t="shared" si="7"/>
      </c>
      <c r="J73" s="40">
        <f t="shared" si="8"/>
        <v>0.029761904761904764</v>
      </c>
      <c r="K73" s="11">
        <f t="shared" si="9"/>
        <v>21</v>
      </c>
      <c r="L73" s="12"/>
      <c r="M73" s="12">
        <v>1</v>
      </c>
    </row>
    <row r="74" spans="1:13" ht="14.25" customHeight="1">
      <c r="A74" s="23">
        <f t="shared" si="0"/>
      </c>
      <c r="B74" s="24">
        <f t="shared" si="1"/>
        <v>23</v>
      </c>
      <c r="C74" s="25">
        <v>8</v>
      </c>
      <c r="D74" s="26" t="s">
        <v>76</v>
      </c>
      <c r="E74" s="61" t="s">
        <v>74</v>
      </c>
      <c r="F74" s="27"/>
      <c r="G74" s="28"/>
      <c r="H74" s="29">
        <f t="shared" si="6"/>
        <v>43604.285813492075</v>
      </c>
      <c r="I74" s="29">
        <f t="shared" si="7"/>
      </c>
      <c r="J74" s="40">
        <f t="shared" si="8"/>
        <v>0.015873015873015872</v>
      </c>
      <c r="K74" s="11">
        <f t="shared" si="9"/>
        <v>21</v>
      </c>
      <c r="L74" s="12"/>
      <c r="M74" s="12"/>
    </row>
    <row r="75" spans="1:13" ht="14.25" customHeight="1">
      <c r="A75" s="23">
        <f t="shared" si="0"/>
      </c>
      <c r="B75" s="24">
        <f t="shared" si="1"/>
        <v>37</v>
      </c>
      <c r="C75" s="25">
        <v>14</v>
      </c>
      <c r="D75" s="57" t="s">
        <v>188</v>
      </c>
      <c r="E75" s="61" t="s">
        <v>99</v>
      </c>
      <c r="F75" s="27">
        <v>0.013888888888888888</v>
      </c>
      <c r="G75" s="28"/>
      <c r="H75" s="29">
        <f t="shared" si="6"/>
        <v>43604.313591269856</v>
      </c>
      <c r="I75" s="29">
        <f t="shared" si="7"/>
        <v>43604.32748015875</v>
      </c>
      <c r="J75" s="40">
        <f t="shared" si="8"/>
        <v>0.027777777777777776</v>
      </c>
      <c r="K75" s="11">
        <f t="shared" si="9"/>
        <v>21</v>
      </c>
      <c r="L75" s="12"/>
      <c r="M75" s="53">
        <v>1</v>
      </c>
    </row>
    <row r="76" spans="1:13" ht="14.25" customHeight="1">
      <c r="A76" s="23">
        <f t="shared" si="0"/>
      </c>
      <c r="B76" s="24">
        <f t="shared" si="1"/>
        <v>44</v>
      </c>
      <c r="C76" s="25">
        <v>7</v>
      </c>
      <c r="D76" s="26" t="s">
        <v>100</v>
      </c>
      <c r="E76" s="61" t="s">
        <v>101</v>
      </c>
      <c r="F76" s="27"/>
      <c r="G76" s="28"/>
      <c r="H76" s="29">
        <f t="shared" si="6"/>
        <v>43604.34136904764</v>
      </c>
      <c r="I76" s="29">
        <f t="shared" si="7"/>
      </c>
      <c r="J76" s="40">
        <f t="shared" si="8"/>
        <v>0.013888888888888888</v>
      </c>
      <c r="K76" s="11">
        <f t="shared" si="9"/>
        <v>21</v>
      </c>
      <c r="L76" s="12"/>
      <c r="M76" s="53"/>
    </row>
    <row r="77" spans="1:13" ht="14.25" customHeight="1">
      <c r="A77" s="23">
        <f t="shared" si="0"/>
      </c>
      <c r="B77" s="24">
        <f t="shared" si="1"/>
        <v>51</v>
      </c>
      <c r="C77" s="25">
        <v>7</v>
      </c>
      <c r="D77" s="26" t="s">
        <v>77</v>
      </c>
      <c r="E77" s="61" t="s">
        <v>78</v>
      </c>
      <c r="F77" s="27"/>
      <c r="G77" s="28"/>
      <c r="H77" s="29">
        <f t="shared" si="6"/>
        <v>43604.35525793653</v>
      </c>
      <c r="I77" s="29">
        <f t="shared" si="7"/>
      </c>
      <c r="J77" s="40">
        <f t="shared" si="8"/>
        <v>0.013888888888888888</v>
      </c>
      <c r="K77" s="11">
        <f t="shared" si="9"/>
        <v>21</v>
      </c>
      <c r="L77" s="12"/>
      <c r="M77" s="53">
        <v>1</v>
      </c>
    </row>
    <row r="78" spans="1:13" ht="14.25" customHeight="1">
      <c r="A78" s="23">
        <f t="shared" si="0"/>
      </c>
      <c r="B78" s="24">
        <f t="shared" si="1"/>
        <v>60</v>
      </c>
      <c r="C78" s="25">
        <v>9</v>
      </c>
      <c r="D78" s="26" t="s">
        <v>79</v>
      </c>
      <c r="E78" s="61" t="s">
        <v>166</v>
      </c>
      <c r="F78" s="27"/>
      <c r="G78" s="28"/>
      <c r="H78" s="29">
        <f t="shared" si="6"/>
        <v>43604.37311507938</v>
      </c>
      <c r="I78" s="29">
        <f t="shared" si="7"/>
      </c>
      <c r="J78" s="40">
        <f t="shared" si="8"/>
        <v>0.017857142857142856</v>
      </c>
      <c r="K78" s="11">
        <f t="shared" si="9"/>
        <v>21</v>
      </c>
      <c r="L78" s="12"/>
      <c r="M78" s="53"/>
    </row>
    <row r="79" spans="1:13" ht="14.25" customHeight="1">
      <c r="A79" s="23">
        <f t="shared" si="0"/>
      </c>
      <c r="B79" s="24">
        <f t="shared" si="1"/>
        <v>68</v>
      </c>
      <c r="C79" s="25">
        <v>8</v>
      </c>
      <c r="D79" s="26" t="s">
        <v>167</v>
      </c>
      <c r="E79" s="61" t="s">
        <v>168</v>
      </c>
      <c r="F79" s="27"/>
      <c r="G79" s="28"/>
      <c r="H79" s="29">
        <f t="shared" si="6"/>
        <v>43604.388988095256</v>
      </c>
      <c r="I79" s="29">
        <f t="shared" si="7"/>
      </c>
      <c r="J79" s="40">
        <f t="shared" si="8"/>
        <v>0.015873015873015872</v>
      </c>
      <c r="K79" s="11">
        <f t="shared" si="9"/>
        <v>21</v>
      </c>
      <c r="L79" s="12"/>
      <c r="M79" s="12">
        <v>1</v>
      </c>
    </row>
    <row r="80" spans="1:13" ht="14.25" customHeight="1">
      <c r="A80" s="23">
        <f aca="true" t="shared" si="10" ref="A80:A107">IF(DAY($H80)=DAY($H79),"",$H80)</f>
      </c>
      <c r="B80" s="24">
        <f t="shared" si="1"/>
        <v>77</v>
      </c>
      <c r="C80" s="25">
        <v>9</v>
      </c>
      <c r="D80" s="26" t="s">
        <v>169</v>
      </c>
      <c r="E80" s="61" t="s">
        <v>200</v>
      </c>
      <c r="F80" s="27"/>
      <c r="G80" s="28"/>
      <c r="H80" s="29">
        <f aca="true" t="shared" si="11" ref="H80:H107">$H79+$F79+$J80</f>
        <v>43604.40684523811</v>
      </c>
      <c r="I80" s="29">
        <f aca="true" t="shared" si="12" ref="I80:I106">IF($F80=0,"",$H80+$F80)</f>
      </c>
      <c r="J80" s="40">
        <f aca="true" t="shared" si="13" ref="J80:J107">$C80/$K80/24</f>
        <v>0.017857142857142856</v>
      </c>
      <c r="K80" s="11">
        <f t="shared" si="9"/>
        <v>21</v>
      </c>
      <c r="L80" s="12"/>
      <c r="M80" s="12"/>
    </row>
    <row r="81" spans="1:13" ht="14.25" customHeight="1">
      <c r="A81" s="23">
        <f t="shared" si="10"/>
      </c>
      <c r="B81" s="24">
        <f t="shared" si="1"/>
        <v>87</v>
      </c>
      <c r="C81" s="25">
        <v>10</v>
      </c>
      <c r="D81" s="26" t="s">
        <v>170</v>
      </c>
      <c r="E81" s="61" t="s">
        <v>171</v>
      </c>
      <c r="F81" s="27"/>
      <c r="G81" s="28"/>
      <c r="H81" s="29">
        <f t="shared" si="11"/>
        <v>43604.426686507955</v>
      </c>
      <c r="I81" s="29">
        <f t="shared" si="12"/>
      </c>
      <c r="J81" s="40">
        <f t="shared" si="13"/>
        <v>0.01984126984126984</v>
      </c>
      <c r="K81" s="11">
        <f aca="true" t="shared" si="14" ref="K81:K106">IF($G81="",$K80,$G81)</f>
        <v>21</v>
      </c>
      <c r="L81" s="12"/>
      <c r="M81" s="53">
        <v>1</v>
      </c>
    </row>
    <row r="82" spans="1:13" ht="14.25" customHeight="1">
      <c r="A82" s="23">
        <f t="shared" si="10"/>
      </c>
      <c r="B82" s="24">
        <f aca="true" t="shared" si="15" ref="B82:B106">IF($F81&gt;0.125,$C82,$C82+$B81)</f>
        <v>93</v>
      </c>
      <c r="C82" s="25">
        <v>6</v>
      </c>
      <c r="D82" s="26" t="s">
        <v>172</v>
      </c>
      <c r="E82" s="61" t="s">
        <v>173</v>
      </c>
      <c r="F82" s="27"/>
      <c r="G82" s="28"/>
      <c r="H82" s="29">
        <f t="shared" si="11"/>
        <v>43604.43859126986</v>
      </c>
      <c r="I82" s="29">
        <f t="shared" si="12"/>
      </c>
      <c r="J82" s="40">
        <f t="shared" si="13"/>
        <v>0.011904761904761904</v>
      </c>
      <c r="K82" s="11">
        <f t="shared" si="14"/>
        <v>21</v>
      </c>
      <c r="L82" s="12"/>
      <c r="M82" s="53"/>
    </row>
    <row r="83" spans="1:13" ht="14.25" customHeight="1">
      <c r="A83" s="23">
        <f t="shared" si="10"/>
      </c>
      <c r="B83" s="24">
        <f t="shared" si="15"/>
        <v>97</v>
      </c>
      <c r="C83" s="25">
        <v>4</v>
      </c>
      <c r="D83" s="26" t="s">
        <v>174</v>
      </c>
      <c r="E83" s="61" t="s">
        <v>175</v>
      </c>
      <c r="F83" s="27"/>
      <c r="G83" s="28">
        <v>21</v>
      </c>
      <c r="H83" s="29">
        <f t="shared" si="11"/>
        <v>43604.4465277778</v>
      </c>
      <c r="I83" s="29">
        <f t="shared" si="12"/>
      </c>
      <c r="J83" s="40">
        <f t="shared" si="13"/>
        <v>0.007936507936507936</v>
      </c>
      <c r="K83" s="11">
        <f t="shared" si="14"/>
        <v>21</v>
      </c>
      <c r="L83" s="12"/>
      <c r="M83" s="53">
        <v>1</v>
      </c>
    </row>
    <row r="84" spans="1:13" ht="14.25" customHeight="1">
      <c r="A84" s="23">
        <f t="shared" si="10"/>
      </c>
      <c r="B84" s="24">
        <f t="shared" si="15"/>
        <v>106</v>
      </c>
      <c r="C84" s="25">
        <v>9</v>
      </c>
      <c r="D84" s="26" t="s">
        <v>176</v>
      </c>
      <c r="E84" s="61" t="s">
        <v>195</v>
      </c>
      <c r="F84" s="27"/>
      <c r="G84" s="28"/>
      <c r="H84" s="29">
        <f t="shared" si="11"/>
        <v>43604.464384920655</v>
      </c>
      <c r="I84" s="29">
        <f t="shared" si="12"/>
      </c>
      <c r="J84" s="40">
        <f t="shared" si="13"/>
        <v>0.017857142857142856</v>
      </c>
      <c r="K84" s="11">
        <f t="shared" si="14"/>
        <v>21</v>
      </c>
      <c r="L84" s="12"/>
      <c r="M84" s="53"/>
    </row>
    <row r="85" spans="1:13" ht="14.25" customHeight="1">
      <c r="A85" s="23">
        <f t="shared" si="10"/>
      </c>
      <c r="B85" s="24">
        <f t="shared" si="15"/>
        <v>118</v>
      </c>
      <c r="C85" s="25">
        <v>12</v>
      </c>
      <c r="D85" s="26" t="s">
        <v>189</v>
      </c>
      <c r="E85" s="61" t="s">
        <v>80</v>
      </c>
      <c r="F85" s="27"/>
      <c r="G85" s="28"/>
      <c r="H85" s="29">
        <f t="shared" si="11"/>
        <v>43604.488194444464</v>
      </c>
      <c r="I85" s="29">
        <f t="shared" si="12"/>
      </c>
      <c r="J85" s="40">
        <f t="shared" si="13"/>
        <v>0.023809523809523808</v>
      </c>
      <c r="K85" s="11">
        <f t="shared" si="14"/>
        <v>21</v>
      </c>
      <c r="L85" s="12"/>
      <c r="M85" s="12">
        <v>1</v>
      </c>
    </row>
    <row r="86" spans="1:13" ht="14.25" customHeight="1">
      <c r="A86" s="23">
        <f t="shared" si="10"/>
      </c>
      <c r="B86" s="24">
        <f t="shared" si="15"/>
        <v>136</v>
      </c>
      <c r="C86" s="25">
        <v>18</v>
      </c>
      <c r="D86" s="57" t="s">
        <v>197</v>
      </c>
      <c r="E86" s="61" t="s">
        <v>80</v>
      </c>
      <c r="F86" s="27">
        <v>0.03125</v>
      </c>
      <c r="G86" s="28"/>
      <c r="H86" s="29">
        <f t="shared" si="11"/>
        <v>43604.52390873018</v>
      </c>
      <c r="I86" s="29">
        <f t="shared" si="12"/>
        <v>43604.55515873018</v>
      </c>
      <c r="J86" s="40">
        <f t="shared" si="13"/>
        <v>0.03571428571428571</v>
      </c>
      <c r="K86" s="11">
        <f t="shared" si="14"/>
        <v>21</v>
      </c>
      <c r="L86" s="12"/>
      <c r="M86" s="12"/>
    </row>
    <row r="87" spans="1:13" ht="14.25" customHeight="1">
      <c r="A87" s="23">
        <f t="shared" si="10"/>
      </c>
      <c r="B87" s="24">
        <f t="shared" si="15"/>
        <v>147</v>
      </c>
      <c r="C87" s="25">
        <v>11</v>
      </c>
      <c r="D87" s="26" t="s">
        <v>198</v>
      </c>
      <c r="E87" s="61" t="s">
        <v>80</v>
      </c>
      <c r="F87" s="27"/>
      <c r="G87" s="28"/>
      <c r="H87" s="29">
        <f t="shared" si="11"/>
        <v>43604.57698412701</v>
      </c>
      <c r="I87" s="29">
        <f t="shared" si="12"/>
      </c>
      <c r="J87" s="40">
        <f t="shared" si="13"/>
        <v>0.021825396825396828</v>
      </c>
      <c r="K87" s="11">
        <f t="shared" si="14"/>
        <v>21</v>
      </c>
      <c r="L87" s="12"/>
      <c r="M87" s="53">
        <v>1</v>
      </c>
    </row>
    <row r="88" spans="1:13" ht="14.25" customHeight="1">
      <c r="A88" s="23">
        <f t="shared" si="10"/>
      </c>
      <c r="B88" s="24">
        <f t="shared" si="15"/>
        <v>164</v>
      </c>
      <c r="C88" s="25">
        <v>17</v>
      </c>
      <c r="D88" s="26" t="s">
        <v>177</v>
      </c>
      <c r="E88" s="61" t="s">
        <v>80</v>
      </c>
      <c r="F88" s="27"/>
      <c r="G88" s="28"/>
      <c r="H88" s="29">
        <f t="shared" si="11"/>
        <v>43604.610714285736</v>
      </c>
      <c r="I88" s="29">
        <f t="shared" si="12"/>
      </c>
      <c r="J88" s="40">
        <f t="shared" si="13"/>
        <v>0.03373015873015873</v>
      </c>
      <c r="K88" s="11">
        <f t="shared" si="14"/>
        <v>21</v>
      </c>
      <c r="L88" s="12"/>
      <c r="M88" s="53"/>
    </row>
    <row r="89" spans="1:13" ht="14.25" customHeight="1">
      <c r="A89" s="23">
        <f t="shared" si="10"/>
      </c>
      <c r="B89" s="24">
        <f t="shared" si="15"/>
        <v>169</v>
      </c>
      <c r="C89" s="25">
        <v>5</v>
      </c>
      <c r="D89" s="57" t="s">
        <v>190</v>
      </c>
      <c r="E89" s="61" t="s">
        <v>80</v>
      </c>
      <c r="F89" s="27">
        <v>0.003472222222222222</v>
      </c>
      <c r="G89" s="28"/>
      <c r="H89" s="29">
        <f t="shared" si="11"/>
        <v>43604.620634920655</v>
      </c>
      <c r="I89" s="29">
        <f t="shared" si="12"/>
        <v>43604.624107142874</v>
      </c>
      <c r="J89" s="40">
        <f t="shared" si="13"/>
        <v>0.00992063492063492</v>
      </c>
      <c r="K89" s="11">
        <f t="shared" si="14"/>
        <v>21</v>
      </c>
      <c r="L89" s="12"/>
      <c r="M89" s="53">
        <v>1</v>
      </c>
    </row>
    <row r="90" spans="1:13" ht="14.25" customHeight="1">
      <c r="A90" s="23">
        <f t="shared" si="10"/>
      </c>
      <c r="B90" s="24">
        <f t="shared" si="15"/>
        <v>179</v>
      </c>
      <c r="C90" s="25">
        <v>10</v>
      </c>
      <c r="D90" s="26" t="s">
        <v>178</v>
      </c>
      <c r="E90" s="61" t="s">
        <v>196</v>
      </c>
      <c r="F90" s="27"/>
      <c r="G90" s="28"/>
      <c r="H90" s="29">
        <f t="shared" si="11"/>
        <v>43604.64394841272</v>
      </c>
      <c r="I90" s="29">
        <f t="shared" si="12"/>
      </c>
      <c r="J90" s="40">
        <f t="shared" si="13"/>
        <v>0.01984126984126984</v>
      </c>
      <c r="K90" s="11">
        <f t="shared" si="14"/>
        <v>21</v>
      </c>
      <c r="L90" s="12"/>
      <c r="M90" s="53"/>
    </row>
    <row r="91" spans="1:13" ht="14.25" customHeight="1">
      <c r="A91" s="23">
        <f t="shared" si="10"/>
      </c>
      <c r="B91" s="24">
        <f t="shared" si="15"/>
        <v>189</v>
      </c>
      <c r="C91" s="25">
        <v>10</v>
      </c>
      <c r="D91" s="26" t="s">
        <v>179</v>
      </c>
      <c r="E91" s="61" t="s">
        <v>80</v>
      </c>
      <c r="F91" s="27"/>
      <c r="G91" s="28"/>
      <c r="H91" s="29">
        <f t="shared" si="11"/>
        <v>43604.66378968256</v>
      </c>
      <c r="I91" s="29">
        <f t="shared" si="12"/>
      </c>
      <c r="J91" s="40">
        <f t="shared" si="13"/>
        <v>0.01984126984126984</v>
      </c>
      <c r="K91" s="11">
        <f t="shared" si="14"/>
        <v>21</v>
      </c>
      <c r="L91" s="12"/>
      <c r="M91" s="12">
        <v>1</v>
      </c>
    </row>
    <row r="92" spans="1:13" ht="14.25" customHeight="1">
      <c r="A92" s="23">
        <f t="shared" si="10"/>
      </c>
      <c r="B92" s="24">
        <f t="shared" si="15"/>
        <v>195</v>
      </c>
      <c r="C92" s="25">
        <v>6</v>
      </c>
      <c r="D92" s="26" t="s">
        <v>180</v>
      </c>
      <c r="E92" s="61" t="s">
        <v>181</v>
      </c>
      <c r="F92" s="27"/>
      <c r="G92" s="28"/>
      <c r="H92" s="29">
        <f t="shared" si="11"/>
        <v>43604.67569444447</v>
      </c>
      <c r="I92" s="29">
        <f t="shared" si="12"/>
      </c>
      <c r="J92" s="40">
        <f t="shared" si="13"/>
        <v>0.011904761904761904</v>
      </c>
      <c r="K92" s="11">
        <f t="shared" si="14"/>
        <v>21</v>
      </c>
      <c r="L92" s="12"/>
      <c r="M92" s="12"/>
    </row>
    <row r="93" spans="1:13" ht="14.25" customHeight="1">
      <c r="A93" s="23">
        <f t="shared" si="10"/>
      </c>
      <c r="B93" s="24">
        <f t="shared" si="15"/>
        <v>199</v>
      </c>
      <c r="C93" s="25">
        <v>4</v>
      </c>
      <c r="D93" s="26" t="s">
        <v>182</v>
      </c>
      <c r="E93" s="61" t="s">
        <v>75</v>
      </c>
      <c r="F93" s="27"/>
      <c r="G93" s="28"/>
      <c r="H93" s="29">
        <f t="shared" si="11"/>
        <v>43604.68363095241</v>
      </c>
      <c r="I93" s="29">
        <f t="shared" si="12"/>
      </c>
      <c r="J93" s="40">
        <f t="shared" si="13"/>
        <v>0.007936507936507936</v>
      </c>
      <c r="K93" s="11">
        <f t="shared" si="14"/>
        <v>21</v>
      </c>
      <c r="L93" s="12"/>
      <c r="M93" s="53">
        <v>1</v>
      </c>
    </row>
    <row r="94" spans="1:13" ht="14.25" customHeight="1">
      <c r="A94" s="23">
        <f t="shared" si="10"/>
      </c>
      <c r="B94" s="24">
        <f t="shared" si="15"/>
        <v>209</v>
      </c>
      <c r="C94" s="25">
        <v>10</v>
      </c>
      <c r="D94" s="62" t="s">
        <v>183</v>
      </c>
      <c r="E94" s="54"/>
      <c r="F94" s="27"/>
      <c r="G94" s="28"/>
      <c r="H94" s="29">
        <f t="shared" si="11"/>
        <v>43604.70347222225</v>
      </c>
      <c r="I94" s="29">
        <f t="shared" si="12"/>
      </c>
      <c r="J94" s="40">
        <f t="shared" si="13"/>
        <v>0.01984126984126984</v>
      </c>
      <c r="K94" s="11">
        <f t="shared" si="14"/>
        <v>21</v>
      </c>
      <c r="L94" s="12"/>
      <c r="M94" s="53"/>
    </row>
    <row r="95" spans="1:13" ht="14.25" customHeight="1">
      <c r="A95" s="23">
        <f t="shared" si="10"/>
      </c>
      <c r="B95" s="24">
        <f t="shared" si="15"/>
        <v>209</v>
      </c>
      <c r="C95" s="25"/>
      <c r="D95" s="57"/>
      <c r="E95" s="54"/>
      <c r="F95" s="27"/>
      <c r="G95" s="28"/>
      <c r="H95" s="29">
        <f t="shared" si="11"/>
        <v>43604.70347222225</v>
      </c>
      <c r="I95" s="29">
        <f t="shared" si="12"/>
      </c>
      <c r="J95" s="40">
        <f t="shared" si="13"/>
        <v>0</v>
      </c>
      <c r="K95" s="11">
        <f t="shared" si="14"/>
        <v>21</v>
      </c>
      <c r="L95" s="12"/>
      <c r="M95" s="53">
        <v>1</v>
      </c>
    </row>
    <row r="96" spans="1:13" ht="14.25" customHeight="1">
      <c r="A96" s="23">
        <f t="shared" si="10"/>
      </c>
      <c r="B96" s="24">
        <f t="shared" si="15"/>
        <v>209</v>
      </c>
      <c r="C96" s="25"/>
      <c r="D96" s="26"/>
      <c r="E96" s="54"/>
      <c r="F96" s="27"/>
      <c r="G96" s="28"/>
      <c r="H96" s="29">
        <f t="shared" si="11"/>
        <v>43604.70347222225</v>
      </c>
      <c r="I96" s="29">
        <f t="shared" si="12"/>
      </c>
      <c r="J96" s="40">
        <f t="shared" si="13"/>
        <v>0</v>
      </c>
      <c r="K96" s="11">
        <f t="shared" si="14"/>
        <v>21</v>
      </c>
      <c r="L96" s="12"/>
      <c r="M96" s="53"/>
    </row>
    <row r="97" spans="1:13" ht="14.25" customHeight="1">
      <c r="A97" s="23">
        <f t="shared" si="10"/>
      </c>
      <c r="B97" s="24">
        <f t="shared" si="15"/>
        <v>209</v>
      </c>
      <c r="C97" s="25"/>
      <c r="D97" s="26"/>
      <c r="E97" s="54"/>
      <c r="F97" s="27"/>
      <c r="G97" s="28"/>
      <c r="H97" s="29">
        <f t="shared" si="11"/>
        <v>43604.70347222225</v>
      </c>
      <c r="I97" s="29">
        <f t="shared" si="12"/>
      </c>
      <c r="J97" s="40">
        <f t="shared" si="13"/>
        <v>0</v>
      </c>
      <c r="K97" s="11">
        <f t="shared" si="14"/>
        <v>21</v>
      </c>
      <c r="L97" s="12"/>
      <c r="M97" s="12">
        <v>1</v>
      </c>
    </row>
    <row r="98" spans="1:13" ht="14.25" customHeight="1">
      <c r="A98" s="23">
        <f t="shared" si="10"/>
      </c>
      <c r="B98" s="24">
        <f t="shared" si="15"/>
        <v>209</v>
      </c>
      <c r="C98" s="25"/>
      <c r="D98" s="26"/>
      <c r="E98" s="54"/>
      <c r="F98" s="27"/>
      <c r="G98" s="28"/>
      <c r="H98" s="29">
        <f t="shared" si="11"/>
        <v>43604.70347222225</v>
      </c>
      <c r="I98" s="29">
        <f t="shared" si="12"/>
      </c>
      <c r="J98" s="40">
        <f t="shared" si="13"/>
        <v>0</v>
      </c>
      <c r="K98" s="11">
        <f t="shared" si="14"/>
        <v>21</v>
      </c>
      <c r="L98" s="12"/>
      <c r="M98" s="12"/>
    </row>
    <row r="99" spans="1:13" ht="14.25" customHeight="1">
      <c r="A99" s="23">
        <f t="shared" si="10"/>
      </c>
      <c r="B99" s="24">
        <f t="shared" si="15"/>
        <v>209</v>
      </c>
      <c r="C99" s="25"/>
      <c r="D99" s="26"/>
      <c r="E99" s="54"/>
      <c r="F99" s="27"/>
      <c r="G99" s="28"/>
      <c r="H99" s="29">
        <f t="shared" si="11"/>
        <v>43604.70347222225</v>
      </c>
      <c r="I99" s="29">
        <f t="shared" si="12"/>
      </c>
      <c r="J99" s="40">
        <f t="shared" si="13"/>
        <v>0</v>
      </c>
      <c r="K99" s="11">
        <f t="shared" si="14"/>
        <v>21</v>
      </c>
      <c r="L99" s="12"/>
      <c r="M99" s="53">
        <v>1</v>
      </c>
    </row>
    <row r="100" spans="1:13" ht="14.25" customHeight="1">
      <c r="A100" s="23">
        <f t="shared" si="10"/>
      </c>
      <c r="B100" s="24">
        <f t="shared" si="15"/>
        <v>209</v>
      </c>
      <c r="C100" s="25"/>
      <c r="D100" s="26"/>
      <c r="E100" s="58"/>
      <c r="F100" s="27"/>
      <c r="G100" s="28"/>
      <c r="H100" s="29">
        <f t="shared" si="11"/>
        <v>43604.70347222225</v>
      </c>
      <c r="I100" s="29">
        <f t="shared" si="12"/>
      </c>
      <c r="J100" s="40">
        <f t="shared" si="13"/>
        <v>0</v>
      </c>
      <c r="K100" s="11">
        <f t="shared" si="14"/>
        <v>21</v>
      </c>
      <c r="L100" s="12"/>
      <c r="M100" s="53"/>
    </row>
    <row r="101" spans="1:13" ht="14.25" customHeight="1">
      <c r="A101" s="23">
        <f t="shared" si="10"/>
      </c>
      <c r="B101" s="24">
        <f t="shared" si="15"/>
        <v>209</v>
      </c>
      <c r="C101" s="25"/>
      <c r="D101" s="26"/>
      <c r="E101" s="58"/>
      <c r="F101" s="27"/>
      <c r="G101" s="28"/>
      <c r="H101" s="29">
        <f t="shared" si="11"/>
        <v>43604.70347222225</v>
      </c>
      <c r="I101" s="29">
        <f t="shared" si="12"/>
      </c>
      <c r="J101" s="40">
        <f t="shared" si="13"/>
        <v>0</v>
      </c>
      <c r="K101" s="11">
        <f t="shared" si="14"/>
        <v>21</v>
      </c>
      <c r="L101" s="12"/>
      <c r="M101" s="53">
        <v>1</v>
      </c>
    </row>
    <row r="102" spans="1:13" ht="14.25" customHeight="1">
      <c r="A102" s="23">
        <f t="shared" si="10"/>
      </c>
      <c r="B102" s="24">
        <f t="shared" si="15"/>
        <v>209</v>
      </c>
      <c r="C102" s="25"/>
      <c r="D102" s="57"/>
      <c r="E102" s="54"/>
      <c r="F102" s="27"/>
      <c r="G102" s="28"/>
      <c r="H102" s="29">
        <f t="shared" si="11"/>
        <v>43604.70347222225</v>
      </c>
      <c r="I102" s="29">
        <f t="shared" si="12"/>
      </c>
      <c r="J102" s="40">
        <f t="shared" si="13"/>
        <v>0</v>
      </c>
      <c r="K102" s="11">
        <f t="shared" si="14"/>
        <v>21</v>
      </c>
      <c r="L102" s="12"/>
      <c r="M102" s="53"/>
    </row>
    <row r="103" spans="1:13" ht="14.25" customHeight="1">
      <c r="A103" s="23">
        <f t="shared" si="10"/>
      </c>
      <c r="B103" s="24">
        <f t="shared" si="15"/>
        <v>209</v>
      </c>
      <c r="C103" s="25"/>
      <c r="D103" s="26"/>
      <c r="E103" s="54"/>
      <c r="F103" s="27"/>
      <c r="G103" s="28"/>
      <c r="H103" s="29">
        <f t="shared" si="11"/>
        <v>43604.70347222225</v>
      </c>
      <c r="I103" s="29">
        <f t="shared" si="12"/>
      </c>
      <c r="J103" s="40">
        <f t="shared" si="13"/>
        <v>0</v>
      </c>
      <c r="K103" s="11">
        <f t="shared" si="14"/>
        <v>21</v>
      </c>
      <c r="L103" s="12"/>
      <c r="M103" s="12">
        <v>1</v>
      </c>
    </row>
    <row r="104" spans="1:13" ht="14.25" customHeight="1">
      <c r="A104" s="23">
        <f t="shared" si="10"/>
      </c>
      <c r="B104" s="24">
        <f t="shared" si="15"/>
        <v>209</v>
      </c>
      <c r="C104" s="25"/>
      <c r="D104" s="26"/>
      <c r="E104" s="61"/>
      <c r="F104" s="27"/>
      <c r="G104" s="28"/>
      <c r="H104" s="29">
        <f t="shared" si="11"/>
        <v>43604.70347222225</v>
      </c>
      <c r="I104" s="29">
        <f t="shared" si="12"/>
      </c>
      <c r="J104" s="40">
        <f t="shared" si="13"/>
        <v>0</v>
      </c>
      <c r="K104" s="11">
        <f t="shared" si="14"/>
        <v>21</v>
      </c>
      <c r="L104" s="12"/>
      <c r="M104" s="12"/>
    </row>
    <row r="105" spans="1:13" ht="14.25" customHeight="1">
      <c r="A105" s="23">
        <f t="shared" si="10"/>
      </c>
      <c r="B105" s="24">
        <f t="shared" si="15"/>
        <v>209</v>
      </c>
      <c r="C105" s="25"/>
      <c r="D105" s="26"/>
      <c r="E105" s="54"/>
      <c r="F105" s="27"/>
      <c r="G105" s="28"/>
      <c r="H105" s="29">
        <f t="shared" si="11"/>
        <v>43604.70347222225</v>
      </c>
      <c r="I105" s="29">
        <f t="shared" si="12"/>
      </c>
      <c r="J105" s="40">
        <f t="shared" si="13"/>
        <v>0</v>
      </c>
      <c r="K105" s="11">
        <f t="shared" si="14"/>
        <v>21</v>
      </c>
      <c r="L105" s="12"/>
      <c r="M105" s="12">
        <v>1</v>
      </c>
    </row>
    <row r="106" spans="1:13" ht="14.25" customHeight="1">
      <c r="A106" s="23">
        <f t="shared" si="10"/>
      </c>
      <c r="B106" s="24">
        <f t="shared" si="15"/>
        <v>209</v>
      </c>
      <c r="C106" s="25"/>
      <c r="D106" s="26"/>
      <c r="E106" s="54"/>
      <c r="F106" s="27"/>
      <c r="G106" s="28"/>
      <c r="H106" s="29">
        <f t="shared" si="11"/>
        <v>43604.70347222225</v>
      </c>
      <c r="I106" s="29">
        <f t="shared" si="12"/>
      </c>
      <c r="J106" s="40">
        <f t="shared" si="13"/>
        <v>0</v>
      </c>
      <c r="K106" s="11">
        <f t="shared" si="14"/>
        <v>21</v>
      </c>
      <c r="L106" s="12"/>
      <c r="M106" s="12"/>
    </row>
    <row r="107" spans="1:13" ht="14.25" customHeight="1">
      <c r="A107" s="30">
        <f t="shared" si="10"/>
      </c>
      <c r="B107" s="42">
        <f>IF($F106&gt;0.125,$C107,$C107+$B106)</f>
        <v>209</v>
      </c>
      <c r="C107" s="33"/>
      <c r="D107" s="32" t="str">
        <f>$F$3</f>
        <v>Dunkerque</v>
      </c>
      <c r="E107" s="20">
        <f>$F$8</f>
        <v>43604.8125</v>
      </c>
      <c r="F107" s="31"/>
      <c r="G107" s="34"/>
      <c r="H107" s="43">
        <f t="shared" si="11"/>
        <v>43604.70347222225</v>
      </c>
      <c r="I107" s="38"/>
      <c r="J107" s="41">
        <f t="shared" si="13"/>
        <v>0</v>
      </c>
      <c r="K107" s="11">
        <f>IF(G107="",K106,G107)</f>
        <v>21</v>
      </c>
      <c r="L107" s="12"/>
      <c r="M107" s="12">
        <v>1</v>
      </c>
    </row>
    <row r="111" ht="12.75"/>
    <row r="112" ht="12.75"/>
    <row r="113" ht="12.75"/>
    <row r="114" ht="12.75"/>
    <row r="115" ht="12.75"/>
    <row r="116" ht="12.75"/>
    <row r="117" ht="12.75"/>
    <row r="118" ht="12.75"/>
  </sheetData>
  <sheetProtection password="D0FF" sheet="1" objects="1" scenarios="1" formatCells="0" selectLockedCells="1"/>
  <mergeCells count="18">
    <mergeCell ref="F7:J7"/>
    <mergeCell ref="A13:A14"/>
    <mergeCell ref="D13:D14"/>
    <mergeCell ref="E13:E14"/>
    <mergeCell ref="F13:F14"/>
    <mergeCell ref="B13:C13"/>
    <mergeCell ref="J13:J14"/>
    <mergeCell ref="H13:I14"/>
    <mergeCell ref="H1:J1"/>
    <mergeCell ref="G13:G14"/>
    <mergeCell ref="F3:I3"/>
    <mergeCell ref="A5:D5"/>
    <mergeCell ref="A6:D11"/>
    <mergeCell ref="F8:J8"/>
    <mergeCell ref="F9:J9"/>
    <mergeCell ref="F10:J10"/>
    <mergeCell ref="F11:J11"/>
    <mergeCell ref="F5:J5"/>
  </mergeCells>
  <conditionalFormatting sqref="G107 E15 C107 C16:G106">
    <cfRule type="expression" priority="1" dxfId="8" stopIfTrue="1">
      <formula>$M15=1</formula>
    </cfRule>
    <cfRule type="expression" priority="2" dxfId="7" stopIfTrue="1">
      <formula>TRUE</formula>
    </cfRule>
  </conditionalFormatting>
  <conditionalFormatting sqref="D107:F107 C15:D15 I107 J15:J107 F15:G15 I15">
    <cfRule type="expression" priority="3" dxfId="2" stopIfTrue="1">
      <formula>$M15=1</formula>
    </cfRule>
    <cfRule type="expression" priority="4" dxfId="5" stopIfTrue="1">
      <formula>TRUE</formula>
    </cfRule>
  </conditionalFormatting>
  <conditionalFormatting sqref="B16:B106 H16:I106">
    <cfRule type="expression" priority="5" dxfId="1" stopIfTrue="1">
      <formula>($F16&gt;0.125)*($M16=1)</formula>
    </cfRule>
    <cfRule type="expression" priority="6" dxfId="0" stopIfTrue="1">
      <formula>$F16&gt;0.125</formula>
    </cfRule>
    <cfRule type="expression" priority="7" dxfId="2" stopIfTrue="1">
      <formula>$M16=1</formula>
    </cfRule>
  </conditionalFormatting>
  <conditionalFormatting sqref="B107 H107 B15 H15">
    <cfRule type="expression" priority="8" dxfId="1" stopIfTrue="1">
      <formula>$M15=1</formula>
    </cfRule>
    <cfRule type="expression" priority="9" dxfId="0" stopIfTrue="1">
      <formula>TRUE</formula>
    </cfRule>
  </conditionalFormatting>
  <printOptions horizontalCentered="1"/>
  <pageMargins left="0.1968503937007874" right="0.1968503937007874" top="0.35433070866141736" bottom="0.35433070866141736" header="0.35433070866141736" footer="0.35433070866141736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LEDUC Guy</dc:creator>
  <cp:keywords/>
  <dc:description/>
  <cp:lastModifiedBy>Ligue-NPDC cyclo</cp:lastModifiedBy>
  <cp:lastPrinted>2019-03-13T19:58:58Z</cp:lastPrinted>
  <dcterms:created xsi:type="dcterms:W3CDTF">2008-09-17T16:04:45Z</dcterms:created>
  <dcterms:modified xsi:type="dcterms:W3CDTF">2019-03-14T10:39:02Z</dcterms:modified>
  <cp:category/>
  <cp:version/>
  <cp:contentType/>
  <cp:contentStatus/>
</cp:coreProperties>
</file>