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" windowWidth="14496" windowHeight="9096" activeTab="0"/>
  </bookViews>
  <sheets>
    <sheet name="D-P 2018" sheetId="1" r:id="rId1"/>
  </sheets>
  <definedNames>
    <definedName name="kmdépart" localSheetId="0">'D-P 2018'!$E$15</definedName>
    <definedName name="_xlnm.Print_Area" localSheetId="0">'D-P 2018'!$B$1:$N$107</definedName>
  </definedNames>
  <calcPr fullCalcOnLoad="1"/>
</workbook>
</file>

<file path=xl/comments1.xml><?xml version="1.0" encoding="utf-8"?>
<comments xmlns="http://schemas.openxmlformats.org/spreadsheetml/2006/main">
  <authors>
    <author>Bernard LESCUDE</author>
  </authors>
  <commentList>
    <comment ref="B3" authorId="0">
      <text>
        <r>
          <rPr>
            <b/>
            <sz val="8"/>
            <rFont val="Tahoma"/>
            <family val="0"/>
          </rPr>
          <t>Saisir les villes départ et arrivée choisies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Saisir la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>date</t>
        </r>
        <r>
          <rPr>
            <b/>
            <sz val="8"/>
            <rFont val="Tahoma"/>
            <family val="0"/>
          </rPr>
          <t xml:space="preserve">  et </t>
        </r>
        <r>
          <rPr>
            <b/>
            <u val="single"/>
            <sz val="8"/>
            <rFont val="Tahoma"/>
            <family val="2"/>
          </rPr>
          <t>l'heure</t>
        </r>
        <r>
          <rPr>
            <b/>
            <sz val="8"/>
            <rFont val="Tahoma"/>
            <family val="0"/>
          </rPr>
          <t xml:space="preserve"> de départ sous la forme:
</t>
        </r>
        <r>
          <rPr>
            <b/>
            <sz val="8"/>
            <color indexed="12"/>
            <rFont val="Tahoma"/>
            <family val="2"/>
          </rPr>
          <t xml:space="preserve">jj/mm/aa  hh:mm
</t>
        </r>
        <r>
          <rPr>
            <b/>
            <sz val="8"/>
            <rFont val="Tahoma"/>
            <family val="2"/>
          </rPr>
          <t xml:space="preserve">Ex: 14/07/03 04:00 pour le 14 juillet 2003 à 04h00.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Respecter l'espace entre la date et l'heure</t>
        </r>
        <r>
          <rPr>
            <b/>
            <sz val="8"/>
            <color indexed="12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B6" authorId="0">
      <text>
        <r>
          <rPr>
            <b/>
            <sz val="8"/>
            <rFont val="Tahoma"/>
            <family val="0"/>
          </rPr>
          <t>Saisir les noms et prénoms du/des participant(s)
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prénom/nom</t>
        </r>
        <r>
          <rPr>
            <b/>
            <sz val="8"/>
            <rFont val="Tahoma"/>
            <family val="0"/>
          </rPr>
          <t xml:space="preserve">)
</t>
        </r>
      </text>
    </comment>
    <comment ref="E6" authorId="0">
      <text>
        <r>
          <rPr>
            <b/>
            <u val="single"/>
            <sz val="8"/>
            <color indexed="57"/>
            <rFont val="Tahoma"/>
            <family val="2"/>
          </rPr>
          <t>Diagonales de France</t>
        </r>
        <r>
          <rPr>
            <u val="single"/>
            <sz val="8"/>
            <color indexed="57"/>
            <rFont val="Tahoma"/>
            <family val="2"/>
          </rPr>
          <t>/distance/</t>
        </r>
        <r>
          <rPr>
            <b/>
            <u val="single"/>
            <sz val="8"/>
            <color indexed="57"/>
            <rFont val="Tahoma"/>
            <family val="2"/>
          </rPr>
          <t>délai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1 </t>
        </r>
        <r>
          <rPr>
            <b/>
            <sz val="8"/>
            <rFont val="Tahoma"/>
            <family val="2"/>
          </rPr>
          <t>BREST – MENTON</t>
        </r>
        <r>
          <rPr>
            <sz val="8"/>
            <rFont val="Tahoma"/>
            <family val="0"/>
          </rPr>
          <t xml:space="preserve"> 1400 km  </t>
        </r>
        <r>
          <rPr>
            <b/>
            <sz val="8"/>
            <rFont val="Tahoma"/>
            <family val="2"/>
          </rPr>
          <t>116 h</t>
        </r>
        <r>
          <rPr>
            <sz val="8"/>
            <rFont val="Tahoma"/>
            <family val="0"/>
          </rPr>
          <t xml:space="preserve">
2 </t>
        </r>
        <r>
          <rPr>
            <b/>
            <sz val="8"/>
            <rFont val="Tahoma"/>
            <family val="2"/>
          </rPr>
          <t>DUNKERQUE – PERPIGNAN</t>
        </r>
        <r>
          <rPr>
            <sz val="8"/>
            <rFont val="Tahoma"/>
            <family val="0"/>
          </rPr>
          <t xml:space="preserve">  1190 km  </t>
        </r>
        <r>
          <rPr>
            <b/>
            <sz val="8"/>
            <rFont val="Tahoma"/>
            <family val="2"/>
          </rPr>
          <t>100 h</t>
        </r>
        <r>
          <rPr>
            <sz val="8"/>
            <rFont val="Tahoma"/>
            <family val="0"/>
          </rPr>
          <t xml:space="preserve">
3 </t>
        </r>
        <r>
          <rPr>
            <b/>
            <sz val="8"/>
            <rFont val="Tahoma"/>
            <family val="2"/>
          </rPr>
          <t>DUNKERQUE – MENTON</t>
        </r>
        <r>
          <rPr>
            <sz val="8"/>
            <rFont val="Tahoma"/>
            <family val="0"/>
          </rPr>
          <t xml:space="preserve"> 1190 km </t>
        </r>
        <r>
          <rPr>
            <b/>
            <sz val="8"/>
            <rFont val="Tahoma"/>
            <family val="2"/>
          </rPr>
          <t xml:space="preserve"> 100 h</t>
        </r>
        <r>
          <rPr>
            <sz val="8"/>
            <rFont val="Tahoma"/>
            <family val="0"/>
          </rPr>
          <t xml:space="preserve">
4 </t>
        </r>
        <r>
          <rPr>
            <b/>
            <sz val="8"/>
            <rFont val="Tahoma"/>
            <family val="2"/>
          </rPr>
          <t>STRASBOURG – HENDAYE</t>
        </r>
        <r>
          <rPr>
            <sz val="8"/>
            <rFont val="Tahoma"/>
            <family val="0"/>
          </rPr>
          <t xml:space="preserve"> 1170 km   </t>
        </r>
        <r>
          <rPr>
            <b/>
            <sz val="8"/>
            <rFont val="Tahoma"/>
            <family val="2"/>
          </rPr>
          <t>99 h</t>
        </r>
        <r>
          <rPr>
            <sz val="8"/>
            <rFont val="Tahoma"/>
            <family val="0"/>
          </rPr>
          <t xml:space="preserve">
5</t>
        </r>
        <r>
          <rPr>
            <b/>
            <sz val="8"/>
            <rFont val="Tahoma"/>
            <family val="2"/>
          </rPr>
          <t xml:space="preserve"> BREST – PERPIGNAN</t>
        </r>
        <r>
          <rPr>
            <sz val="8"/>
            <rFont val="Tahoma"/>
            <family val="0"/>
          </rPr>
          <t xml:space="preserve"> 1060 km   </t>
        </r>
        <r>
          <rPr>
            <b/>
            <sz val="8"/>
            <rFont val="Tahoma"/>
            <family val="2"/>
          </rPr>
          <t>89 h</t>
        </r>
        <r>
          <rPr>
            <sz val="8"/>
            <rFont val="Tahoma"/>
            <family val="0"/>
          </rPr>
          <t xml:space="preserve">
6 </t>
        </r>
        <r>
          <rPr>
            <b/>
            <sz val="8"/>
            <rFont val="Tahoma"/>
            <family val="2"/>
          </rPr>
          <t>BREST – STRASBOURG</t>
        </r>
        <r>
          <rPr>
            <sz val="8"/>
            <rFont val="Tahoma"/>
            <family val="0"/>
          </rPr>
          <t xml:space="preserve"> 1050 km   </t>
        </r>
        <r>
          <rPr>
            <b/>
            <sz val="8"/>
            <rFont val="Tahoma"/>
            <family val="2"/>
          </rPr>
          <t>88 h</t>
        </r>
        <r>
          <rPr>
            <sz val="8"/>
            <rFont val="Tahoma"/>
            <family val="0"/>
          </rPr>
          <t xml:space="preserve">
7 </t>
        </r>
        <r>
          <rPr>
            <b/>
            <sz val="8"/>
            <rFont val="Tahoma"/>
            <family val="2"/>
          </rPr>
          <t>DUNKERQUE – HENDAYE</t>
        </r>
        <r>
          <rPr>
            <sz val="8"/>
            <rFont val="Tahoma"/>
            <family val="0"/>
          </rPr>
          <t xml:space="preserve"> 1050 km  </t>
        </r>
        <r>
          <rPr>
            <b/>
            <sz val="8"/>
            <rFont val="Tahoma"/>
            <family val="2"/>
          </rPr>
          <t xml:space="preserve"> 88 h</t>
        </r>
        <r>
          <rPr>
            <sz val="8"/>
            <rFont val="Tahoma"/>
            <family val="0"/>
          </rPr>
          <t xml:space="preserve">
8</t>
        </r>
        <r>
          <rPr>
            <b/>
            <sz val="8"/>
            <rFont val="Tahoma"/>
            <family val="2"/>
          </rPr>
          <t xml:space="preserve"> HENDAYE – MENTON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9 </t>
        </r>
        <r>
          <rPr>
            <b/>
            <sz val="8"/>
            <rFont val="Tahoma"/>
            <family val="2"/>
          </rPr>
          <t>STRASBOURG – PERPIGNAN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color indexed="10"/>
            <rFont val="Tahoma"/>
            <family val="2"/>
          </rPr>
          <t>Attention:</t>
        </r>
        <r>
          <rPr>
            <b/>
            <sz val="8"/>
            <rFont val="Tahoma"/>
            <family val="0"/>
          </rPr>
          <t xml:space="preserve">
Selon la Diagonale choisie, saisir le délai sous la forme  </t>
        </r>
        <r>
          <rPr>
            <b/>
            <sz val="8"/>
            <color indexed="12"/>
            <rFont val="Tahoma"/>
            <family val="2"/>
          </rPr>
          <t>hh:0</t>
        </r>
        <r>
          <rPr>
            <b/>
            <sz val="8"/>
            <rFont val="Tahoma"/>
            <family val="0"/>
          </rPr>
          <t xml:space="preserve">
Ex: 99:0 pour 99 heures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En fin de saisie, à comparer à la distance "théorique"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et relire l'article 2 du règlement !</t>
        </r>
      </text>
    </comment>
    <comment ref="C14" authorId="0">
      <text>
        <r>
          <rPr>
            <b/>
            <sz val="8"/>
            <rFont val="Tahoma"/>
            <family val="0"/>
          </rPr>
          <t>Saisie libre.
"</t>
        </r>
        <r>
          <rPr>
            <i/>
            <sz val="8"/>
            <rFont val="Tahoma"/>
            <family val="2"/>
          </rPr>
          <t>alt+entrée</t>
        </r>
        <r>
          <rPr>
            <b/>
            <sz val="8"/>
            <rFont val="Tahoma"/>
            <family val="0"/>
          </rPr>
          <t xml:space="preserve">" pour revenir à la ligne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Ne pas oublier:</t>
        </r>
        <r>
          <rPr>
            <sz val="8"/>
            <rFont val="Tahoma"/>
            <family val="0"/>
          </rPr>
          <t xml:space="preserve">
- Une carte </t>
        </r>
        <r>
          <rPr>
            <b/>
            <sz val="8"/>
            <rFont val="Tahoma"/>
            <family val="2"/>
          </rPr>
          <t xml:space="preserve">postale départ </t>
        </r>
        <r>
          <rPr>
            <sz val="8"/>
            <rFont val="Tahoma"/>
            <family val="0"/>
          </rPr>
          <t xml:space="preserve">à moins de 50 km du départ.
- Une carte </t>
        </r>
        <r>
          <rPr>
            <b/>
            <sz val="8"/>
            <rFont val="Tahoma"/>
            <family val="2"/>
          </rPr>
          <t>postale arrivée</t>
        </r>
        <r>
          <rPr>
            <sz val="8"/>
            <rFont val="Tahoma"/>
            <family val="0"/>
          </rPr>
          <t xml:space="preserve"> à moins de 50 km de l'arrivée.
- </t>
        </r>
        <r>
          <rPr>
            <u val="single"/>
            <sz val="8"/>
            <rFont val="Tahoma"/>
            <family val="2"/>
          </rPr>
          <t xml:space="preserve">Contrôles intermédiaires </t>
        </r>
        <r>
          <rPr>
            <sz val="8"/>
            <rFont val="Tahoma"/>
            <family val="0"/>
          </rPr>
          <t xml:space="preserve">: 120 km maximum entre chaque contrôle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Saisir la vitesse sans l'unité
exemple:  </t>
        </r>
        <r>
          <rPr>
            <b/>
            <sz val="8"/>
            <color indexed="12"/>
            <rFont val="Tahoma"/>
            <family val="2"/>
          </rPr>
          <t>20</t>
        </r>
        <r>
          <rPr>
            <b/>
            <sz val="8"/>
            <rFont val="Tahoma"/>
            <family val="0"/>
          </rPr>
          <t xml:space="preserve"> pour 20</t>
        </r>
        <r>
          <rPr>
            <sz val="8"/>
            <rFont val="Tahoma"/>
            <family val="2"/>
          </rPr>
          <t xml:space="preserve"> km/h) et uniquement quand elle change.
Puis "</t>
        </r>
        <r>
          <rPr>
            <i/>
            <sz val="8"/>
            <rFont val="Tahoma"/>
            <family val="2"/>
          </rPr>
          <t>démasquer</t>
        </r>
        <r>
          <rPr>
            <sz val="8"/>
            <rFont val="Tahoma"/>
            <family val="2"/>
          </rPr>
          <t>" (</t>
        </r>
        <r>
          <rPr>
            <u val="single"/>
            <sz val="8"/>
            <rFont val="Tahoma"/>
            <family val="2"/>
          </rPr>
          <t>menu</t>
        </r>
        <r>
          <rPr>
            <sz val="8"/>
            <rFont val="Tahoma"/>
            <family val="2"/>
          </rPr>
          <t>: format/nombre/personnalisé/type:</t>
        </r>
        <r>
          <rPr>
            <i/>
            <sz val="8"/>
            <rFont val="Tahoma"/>
            <family val="2"/>
          </rPr>
          <t xml:space="preserve"> standard "km/h</t>
        </r>
        <r>
          <rPr>
            <sz val="8"/>
            <rFont val="Tahoma"/>
            <family val="2"/>
          </rPr>
          <t>")
Pour "masquer" - menu: format/nombre/personnalisé/type: ";;;"</t>
        </r>
      </text>
    </comment>
    <comment ref="E14" authorId="0">
      <text>
        <r>
          <rPr>
            <b/>
            <sz val="8"/>
            <rFont val="Tahoma"/>
            <family val="2"/>
          </rPr>
          <t>Saisie "simple" de la distance.
20 pour 20 km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Saisir les pauses sous la forme: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48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Ex: 0:20 pour une pause de 20 minutes.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Saisie libre ne donnant lieu à aucun calcul.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<sst xmlns="http://schemas.openxmlformats.org/spreadsheetml/2006/main" count="230" uniqueCount="220">
  <si>
    <t>DIAGONALES de FRANCE</t>
  </si>
  <si>
    <t>Départ le :</t>
  </si>
  <si>
    <t>Délai :</t>
  </si>
  <si>
    <t>Arrivée avant le :</t>
  </si>
  <si>
    <t>Distance prévue :</t>
  </si>
  <si>
    <t>distances</t>
  </si>
  <si>
    <t>Jour</t>
  </si>
  <si>
    <t>Localité</t>
  </si>
  <si>
    <r>
      <t>V</t>
    </r>
    <r>
      <rPr>
        <sz val="7"/>
        <color indexed="9"/>
        <rFont val="Arial"/>
        <family val="0"/>
      </rPr>
      <t>km/h</t>
    </r>
  </si>
  <si>
    <t>part.</t>
  </si>
  <si>
    <t>cumul</t>
  </si>
  <si>
    <t>Cumul 
jour</t>
  </si>
  <si>
    <r>
      <t>t</t>
    </r>
    <r>
      <rPr>
        <sz val="10"/>
        <rFont val="Arial"/>
        <family val="2"/>
      </rPr>
      <t>emps</t>
    </r>
    <r>
      <rPr>
        <b/>
        <sz val="10"/>
        <rFont val="Arial"/>
        <family val="0"/>
      </rPr>
      <t xml:space="preserve">
m</t>
    </r>
    <r>
      <rPr>
        <sz val="10"/>
        <rFont val="Arial"/>
        <family val="2"/>
      </rPr>
      <t>is</t>
    </r>
  </si>
  <si>
    <r>
      <t>H</t>
    </r>
    <r>
      <rPr>
        <sz val="10"/>
        <rFont val="Arial"/>
        <family val="2"/>
      </rPr>
      <t>eures de passage
arrivée/départ</t>
    </r>
  </si>
  <si>
    <t>arrêts</t>
  </si>
  <si>
    <t>N° des routes</t>
  </si>
  <si>
    <t>Département</t>
  </si>
  <si>
    <t>C1</t>
  </si>
  <si>
    <t>Wormhout</t>
  </si>
  <si>
    <t>Bergues</t>
  </si>
  <si>
    <t>D65</t>
  </si>
  <si>
    <t>D1</t>
  </si>
  <si>
    <t>D937</t>
  </si>
  <si>
    <t>D916</t>
  </si>
  <si>
    <t>Perpignan</t>
  </si>
  <si>
    <t>C2</t>
  </si>
  <si>
    <t>Somme</t>
  </si>
  <si>
    <t>Pas-de-Calais</t>
  </si>
  <si>
    <t>Nord</t>
  </si>
  <si>
    <t>C3</t>
  </si>
  <si>
    <t>C4</t>
  </si>
  <si>
    <t>C5</t>
  </si>
  <si>
    <t>C7</t>
  </si>
  <si>
    <t>C6</t>
  </si>
  <si>
    <t>C8</t>
  </si>
  <si>
    <t>C9</t>
  </si>
  <si>
    <t>CP</t>
  </si>
  <si>
    <t>Arras</t>
  </si>
  <si>
    <t>Claude VAN BOCKSTAELE 0662076628</t>
  </si>
  <si>
    <t>prénom et nom du participant</t>
  </si>
  <si>
    <t>Dunkerque-Perpignan</t>
  </si>
  <si>
    <t>C0 - Dunkerque</t>
  </si>
  <si>
    <t>D916-D53</t>
  </si>
  <si>
    <t>Haverskerque</t>
  </si>
  <si>
    <t>Béthune</t>
  </si>
  <si>
    <t>Noeux-le-Mines</t>
  </si>
  <si>
    <t>Mont-Saint-Eloi</t>
  </si>
  <si>
    <t>D341</t>
  </si>
  <si>
    <t>Saint-Venant</t>
  </si>
  <si>
    <t>D3-D919</t>
  </si>
  <si>
    <t>Puisieux</t>
  </si>
  <si>
    <t>?-D50-D73</t>
  </si>
  <si>
    <t>Pozières</t>
  </si>
  <si>
    <t>D147-D329</t>
  </si>
  <si>
    <t>Bray-sur-Somme</t>
  </si>
  <si>
    <t>D329-D143</t>
  </si>
  <si>
    <t>D132-?-D1017-D133</t>
  </si>
  <si>
    <t>Beuvraignes</t>
  </si>
  <si>
    <t>?-D27-D142</t>
  </si>
  <si>
    <t>Marest-sur-Matz</t>
  </si>
  <si>
    <t>D15</t>
  </si>
  <si>
    <t>Le Plessis-Brion</t>
  </si>
  <si>
    <t>D66</t>
  </si>
  <si>
    <t>Oise</t>
  </si>
  <si>
    <t>D332</t>
  </si>
  <si>
    <t>Crépy-en-Valois</t>
  </si>
  <si>
    <t>Varredes</t>
  </si>
  <si>
    <t>D517-D146-D405</t>
  </si>
  <si>
    <t>Trilport</t>
  </si>
  <si>
    <t>Seine-et-Marne</t>
  </si>
  <si>
    <t>D121-D97</t>
  </si>
  <si>
    <t>Acy-en-Multien</t>
  </si>
  <si>
    <t>Villemareuil</t>
  </si>
  <si>
    <t>D33</t>
  </si>
  <si>
    <t>D28</t>
  </si>
  <si>
    <t>Sancy</t>
  </si>
  <si>
    <t>D28-D15-D25</t>
  </si>
  <si>
    <t>Faremoutiers</t>
  </si>
  <si>
    <t>D20E</t>
  </si>
  <si>
    <t>Pézarches</t>
  </si>
  <si>
    <t>D402-D201</t>
  </si>
  <si>
    <t>Quies</t>
  </si>
  <si>
    <t>D67</t>
  </si>
  <si>
    <t>D605-D219</t>
  </si>
  <si>
    <t>Thoury-Férottes</t>
  </si>
  <si>
    <t>D123-D219</t>
  </si>
  <si>
    <t>Egreville</t>
  </si>
  <si>
    <t>D219-D315-?</t>
  </si>
  <si>
    <t>La-Selle-sur-le-Bied</t>
  </si>
  <si>
    <t>Loiret</t>
  </si>
  <si>
    <t>D36-D943</t>
  </si>
  <si>
    <t>Châtillon-Coligny</t>
  </si>
  <si>
    <t>D37</t>
  </si>
  <si>
    <t>Feins-en-Gâtinais</t>
  </si>
  <si>
    <t>D93-?</t>
  </si>
  <si>
    <t>?-D46</t>
  </si>
  <si>
    <t>Ouzouer-sur-Trézée</t>
  </si>
  <si>
    <t>D47</t>
  </si>
  <si>
    <t>Pont-canal de Briare</t>
  </si>
  <si>
    <t>D951</t>
  </si>
  <si>
    <t>D951-?-D152</t>
  </si>
  <si>
    <t>Savigny-en-Sancerre</t>
  </si>
  <si>
    <t>Cher</t>
  </si>
  <si>
    <t>D54-D955</t>
  </si>
  <si>
    <t>Saint-Satur</t>
  </si>
  <si>
    <t>D9-D920</t>
  </si>
  <si>
    <t>Herry</t>
  </si>
  <si>
    <t>D7-D45</t>
  </si>
  <si>
    <t>?-D26</t>
  </si>
  <si>
    <t>Torteron</t>
  </si>
  <si>
    <t>D50-D920-D218-D920</t>
  </si>
  <si>
    <t>D951-D40-D1</t>
  </si>
  <si>
    <t>Lurcy-Lévis</t>
  </si>
  <si>
    <t>D1-D144</t>
  </si>
  <si>
    <t>03</t>
  </si>
  <si>
    <t>Allier</t>
  </si>
  <si>
    <t>Franchesse</t>
  </si>
  <si>
    <r>
      <t>D439D139-</t>
    </r>
    <r>
      <rPr>
        <u val="single"/>
        <sz val="8"/>
        <rFont val="Arial"/>
        <family val="2"/>
      </rPr>
      <t>D106</t>
    </r>
    <r>
      <rPr>
        <sz val="8"/>
        <rFont val="Arial"/>
        <family val="2"/>
      </rPr>
      <t>-D945</t>
    </r>
  </si>
  <si>
    <t>Le Montet</t>
  </si>
  <si>
    <t>?-D22</t>
  </si>
  <si>
    <t>Monestier</t>
  </si>
  <si>
    <t>D22-D42</t>
  </si>
  <si>
    <t>Saulzet</t>
  </si>
  <si>
    <t>D2009</t>
  </si>
  <si>
    <t>Gannat</t>
  </si>
  <si>
    <t>Aigueperse</t>
  </si>
  <si>
    <t>D51</t>
  </si>
  <si>
    <t>Puy-de-Dôme</t>
  </si>
  <si>
    <t>Ennezat</t>
  </si>
  <si>
    <r>
      <t>D210-210E-210C-</t>
    </r>
    <r>
      <rPr>
        <u val="single"/>
        <sz val="8"/>
        <rFont val="Arial"/>
        <family val="2"/>
      </rPr>
      <t>D8</t>
    </r>
  </si>
  <si>
    <t>Lussat</t>
  </si>
  <si>
    <t>D54-D2-D769</t>
  </si>
  <si>
    <t>Lempdes</t>
  </si>
  <si>
    <t>D52-?</t>
  </si>
  <si>
    <t>D8-D52-D978</t>
  </si>
  <si>
    <t>passage sur E11</t>
  </si>
  <si>
    <t>D797</t>
  </si>
  <si>
    <t>Coudes</t>
  </si>
  <si>
    <r>
      <t>D797DD712</t>
    </r>
    <r>
      <rPr>
        <u val="single"/>
        <sz val="8"/>
        <rFont val="Arial"/>
        <family val="2"/>
      </rPr>
      <t>D713</t>
    </r>
    <r>
      <rPr>
        <sz val="8"/>
        <rFont val="Arial"/>
        <family val="2"/>
      </rPr>
      <t>D716</t>
    </r>
  </si>
  <si>
    <t>Issoire</t>
  </si>
  <si>
    <t>D716-D909-D726</t>
  </si>
  <si>
    <t>Le Breuil-sur-Couze</t>
  </si>
  <si>
    <t>D35-D909</t>
  </si>
  <si>
    <t>Lempdes-sur-Alagnon</t>
  </si>
  <si>
    <t>D653-?</t>
  </si>
  <si>
    <t>Lolanges</t>
  </si>
  <si>
    <t>D20-D17</t>
  </si>
  <si>
    <r>
      <rPr>
        <i/>
        <sz val="8"/>
        <rFont val="Arial"/>
        <family val="2"/>
      </rPr>
      <t>proximité</t>
    </r>
    <r>
      <rPr>
        <sz val="12"/>
        <rFont val="Arial"/>
        <family val="2"/>
      </rPr>
      <t xml:space="preserve"> Saint-Beauzire</t>
    </r>
  </si>
  <si>
    <t>D171-D12-D10</t>
  </si>
  <si>
    <t>La Chapelle-Laurent</t>
  </si>
  <si>
    <t>D10-D13-D113</t>
  </si>
  <si>
    <t>Montchamp</t>
  </si>
  <si>
    <t>D323-D13</t>
  </si>
  <si>
    <t>Haute-Loire</t>
  </si>
  <si>
    <t>Cantal</t>
  </si>
  <si>
    <t>D4-D48</t>
  </si>
  <si>
    <t>CP-Hazebrouck</t>
  </si>
  <si>
    <t>Compiègne</t>
  </si>
  <si>
    <t>C1-Chaulnes</t>
  </si>
  <si>
    <r>
      <t>C3-</t>
    </r>
    <r>
      <rPr>
        <sz val="11"/>
        <rFont val="Arial"/>
        <family val="2"/>
      </rPr>
      <t>Monterau-Fault-Yonne</t>
    </r>
  </si>
  <si>
    <t>Château-Renard</t>
  </si>
  <si>
    <t>C4-Beaulieu-sur-Loire</t>
  </si>
  <si>
    <t>Aubigny-sur-Nère</t>
  </si>
  <si>
    <r>
      <t>C5-</t>
    </r>
    <r>
      <rPr>
        <sz val="11"/>
        <rFont val="Arial"/>
        <family val="2"/>
      </rPr>
      <t>Bourbon-l'Archambault</t>
    </r>
  </si>
  <si>
    <t>Sancoins</t>
  </si>
  <si>
    <t>C6- Cournon-d'Auvergne</t>
  </si>
  <si>
    <r>
      <t>C7-</t>
    </r>
    <r>
      <rPr>
        <sz val="11"/>
        <rFont val="Arial"/>
        <family val="2"/>
      </rPr>
      <t>Ruynes-en-Margeride</t>
    </r>
  </si>
  <si>
    <t xml:space="preserve"> Chaliers</t>
  </si>
  <si>
    <t>D48-D909-D809</t>
  </si>
  <si>
    <t>Lozère</t>
  </si>
  <si>
    <r>
      <rPr>
        <i/>
        <sz val="8"/>
        <rFont val="Arial"/>
        <family val="2"/>
      </rPr>
      <t>proximité</t>
    </r>
    <r>
      <rPr>
        <sz val="12"/>
        <rFont val="Arial"/>
        <family val="2"/>
      </rPr>
      <t xml:space="preserve"> Saint-Just</t>
    </r>
  </si>
  <si>
    <t xml:space="preserve">Saint-Chély-d'Apcher </t>
  </si>
  <si>
    <t>D809</t>
  </si>
  <si>
    <t>Aumont-Aubrac</t>
  </si>
  <si>
    <t>Marvejols</t>
  </si>
  <si>
    <r>
      <rPr>
        <i/>
        <sz val="8"/>
        <rFont val="Arial"/>
        <family val="2"/>
      </rPr>
      <t>proximité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Banassac, La Canourgue</t>
    </r>
  </si>
  <si>
    <t>D809-D67-D235</t>
  </si>
  <si>
    <t>Aveyron</t>
  </si>
  <si>
    <r>
      <rPr>
        <i/>
        <sz val="8"/>
        <rFont val="Arial"/>
        <family val="2"/>
      </rPr>
      <t>proximité</t>
    </r>
    <r>
      <rPr>
        <sz val="12"/>
        <rFont val="Arial"/>
        <family val="2"/>
      </rPr>
      <t xml:space="preserve"> Vézouillac</t>
    </r>
  </si>
  <si>
    <t>?-D809</t>
  </si>
  <si>
    <t>Aguessac</t>
  </si>
  <si>
    <t>Millau</t>
  </si>
  <si>
    <t>montée royale-D809</t>
  </si>
  <si>
    <t>L'Hospitalet-du-Larzac</t>
  </si>
  <si>
    <t>D809-D151</t>
  </si>
  <si>
    <t>Les Rives</t>
  </si>
  <si>
    <t>D142-D35</t>
  </si>
  <si>
    <t>Lunas</t>
  </si>
  <si>
    <t>Hérault</t>
  </si>
  <si>
    <t>La Tour-sur-Orb</t>
  </si>
  <si>
    <t>D35-D908</t>
  </si>
  <si>
    <t>D909</t>
  </si>
  <si>
    <r>
      <rPr>
        <i/>
        <sz val="8"/>
        <rFont val="Arial"/>
        <family val="2"/>
      </rPr>
      <t xml:space="preserve">proximité </t>
    </r>
    <r>
      <rPr>
        <sz val="12"/>
        <rFont val="Arial"/>
        <family val="2"/>
      </rPr>
      <t>Laurens</t>
    </r>
  </si>
  <si>
    <t>D909-D16</t>
  </si>
  <si>
    <t>Saint-Geniès-de-Fontedit</t>
  </si>
  <si>
    <t>C8-Séverac-le-Château</t>
  </si>
  <si>
    <t>C9-Bédarieux</t>
  </si>
  <si>
    <t>Murviel-lès-Béziers</t>
  </si>
  <si>
    <t>D19-D16</t>
  </si>
  <si>
    <t>Cazouls-lès-Béziers</t>
  </si>
  <si>
    <t>D16-D39</t>
  </si>
  <si>
    <t>Capestang</t>
  </si>
  <si>
    <t>D16-D413</t>
  </si>
  <si>
    <t>Cuxac-d'Aude</t>
  </si>
  <si>
    <t>D13</t>
  </si>
  <si>
    <t>Narbonne</t>
  </si>
  <si>
    <t>Aude</t>
  </si>
  <si>
    <t>D6009</t>
  </si>
  <si>
    <r>
      <t xml:space="preserve">réserve africaine </t>
    </r>
    <r>
      <rPr>
        <sz val="11"/>
        <rFont val="Arial"/>
        <family val="2"/>
      </rPr>
      <t>Sigean</t>
    </r>
  </si>
  <si>
    <t>?</t>
  </si>
  <si>
    <t>Sigean</t>
  </si>
  <si>
    <t>?-D6009</t>
  </si>
  <si>
    <r>
      <rPr>
        <i/>
        <sz val="8"/>
        <rFont val="Arial"/>
        <family val="2"/>
      </rPr>
      <t xml:space="preserve">proximité </t>
    </r>
    <r>
      <rPr>
        <sz val="12"/>
        <rFont val="Arial"/>
        <family val="2"/>
      </rPr>
      <t>Fitou</t>
    </r>
  </si>
  <si>
    <t>D900</t>
  </si>
  <si>
    <t>Pyrénées-Oriental</t>
  </si>
  <si>
    <r>
      <rPr>
        <i/>
        <sz val="8"/>
        <rFont val="Arial"/>
        <family val="2"/>
      </rPr>
      <t xml:space="preserve">proximité </t>
    </r>
    <r>
      <rPr>
        <sz val="12"/>
        <rFont val="Arial"/>
        <family val="2"/>
      </rPr>
      <t>Rivesaltes</t>
    </r>
  </si>
  <si>
    <t>D88-D31A</t>
  </si>
  <si>
    <t>limite 11H</t>
  </si>
  <si>
    <t>CP-Salses-le-Château</t>
  </si>
  <si>
    <t>Openrunner ID 8389891, 8393565, 8394398, 8394989 et 8395862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</si>
</sst>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mm\ &quot;,&quot;h&quot;h&quot;mm"/>
    <numFmt numFmtId="166" formatCode="dddd\ dd\ mmmm\ &quot;à&quot;\ h&quot;h&quot;mm"/>
    <numFmt numFmtId="167" formatCode="[h]&quot; heures&quot;"/>
    <numFmt numFmtId="168" formatCode="dddd\ dd\ mmmm\ &quot;à &quot;\ h&quot;h&quot;mm"/>
    <numFmt numFmtId="169" formatCode="General\ &quot;km&quot;"/>
    <numFmt numFmtId="170" formatCode="General\ &quot;km/h&quot;"/>
    <numFmt numFmtId="171" formatCode="h&quot;h&quot;mm"/>
    <numFmt numFmtId="172" formatCode="hh&quot;h&quot;mm"/>
    <numFmt numFmtId="173" formatCode="[$-F800]dddd\,\ mmmm\ dd\,\ yyyy"/>
    <numFmt numFmtId="174" formatCode="#,##0.00\ &quot;€&quot;"/>
    <numFmt numFmtId="175" formatCode="#,##0.00\ [$€-1];[Red]\-#,##0.00\ [$€-1]"/>
    <numFmt numFmtId="176" formatCode="dddd\ dd\ mmmm"/>
    <numFmt numFmtId="177" formatCode="[$-40C]dddd\ d\ mmmm\ yyyy"/>
    <numFmt numFmtId="178" formatCode="&quot;Vrai&quot;;&quot;Vrai&quot;;&quot;Faux&quot;"/>
    <numFmt numFmtId="179" formatCode="&quot;Actif&quot;;&quot;Actif&quot;;&quot;Inactif&quot;"/>
  </numFmts>
  <fonts count="81">
    <font>
      <sz val="10"/>
      <name val="Arial"/>
      <family val="0"/>
    </font>
    <font>
      <b/>
      <sz val="20"/>
      <name val="Comic Sans MS"/>
      <family val="4"/>
    </font>
    <font>
      <b/>
      <sz val="20"/>
      <name val="Arial"/>
      <family val="2"/>
    </font>
    <font>
      <b/>
      <sz val="20"/>
      <color indexed="9"/>
      <name val="Arial"/>
      <family val="0"/>
    </font>
    <font>
      <b/>
      <sz val="26"/>
      <name val="Comic Sans MS"/>
      <family val="4"/>
    </font>
    <font>
      <sz val="20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14"/>
      <color indexed="63"/>
      <name val="Comic Sans MS"/>
      <family val="4"/>
    </font>
    <font>
      <sz val="10"/>
      <color indexed="63"/>
      <name val="Arial"/>
      <family val="0"/>
    </font>
    <font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0"/>
    </font>
    <font>
      <sz val="7"/>
      <color indexed="9"/>
      <name val="Arial"/>
      <family val="0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b/>
      <i/>
      <sz val="8"/>
      <name val="Tahoma"/>
      <family val="2"/>
    </font>
    <font>
      <b/>
      <u val="single"/>
      <sz val="8"/>
      <color indexed="57"/>
      <name val="Tahoma"/>
      <family val="2"/>
    </font>
    <font>
      <u val="single"/>
      <sz val="8"/>
      <color indexed="57"/>
      <name val="Tahoma"/>
      <family val="2"/>
    </font>
    <font>
      <u val="single"/>
      <sz val="8"/>
      <name val="Tahoma"/>
      <family val="2"/>
    </font>
    <font>
      <i/>
      <sz val="8"/>
      <name val="Tahoma"/>
      <family val="2"/>
    </font>
    <font>
      <b/>
      <sz val="8"/>
      <color indexed="48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1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21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33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164" fontId="0" fillId="0" borderId="0" xfId="0" applyNumberFormat="1" applyFont="1" applyBorder="1" applyAlignment="1">
      <alignment horizontal="left"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0" fillId="0" borderId="0" xfId="0" applyAlignment="1">
      <alignment/>
    </xf>
    <xf numFmtId="167" fontId="15" fillId="0" borderId="0" xfId="0" applyNumberFormat="1" applyFont="1" applyBorder="1" applyAlignment="1">
      <alignment horizontal="left" vertical="center"/>
    </xf>
    <xf numFmtId="169" fontId="0" fillId="0" borderId="10" xfId="0" applyNumberFormat="1" applyBorder="1" applyAlignment="1">
      <alignment horizontal="center"/>
    </xf>
    <xf numFmtId="169" fontId="0" fillId="0" borderId="0" xfId="0" applyNumberFormat="1" applyAlignment="1">
      <alignment horizontal="left"/>
    </xf>
    <xf numFmtId="169" fontId="7" fillId="33" borderId="0" xfId="0" applyNumberFormat="1" applyFont="1" applyFill="1" applyAlignment="1">
      <alignment horizontal="left"/>
    </xf>
    <xf numFmtId="0" fontId="17" fillId="0" borderId="11" xfId="0" applyFont="1" applyBorder="1" applyAlignment="1">
      <alignment horizontal="left" vertical="top"/>
    </xf>
    <xf numFmtId="0" fontId="17" fillId="33" borderId="11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167" fontId="15" fillId="33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1" fontId="15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6" fontId="19" fillId="0" borderId="14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 applyProtection="1">
      <alignment horizontal="left"/>
      <protection locked="0"/>
    </xf>
    <xf numFmtId="170" fontId="22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72" fontId="7" fillId="0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 applyProtection="1">
      <alignment horizontal="center"/>
      <protection locked="0"/>
    </xf>
    <xf numFmtId="171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wrapText="1"/>
    </xf>
    <xf numFmtId="171" fontId="0" fillId="0" borderId="10" xfId="0" applyNumberFormat="1" applyFont="1" applyFill="1" applyBorder="1" applyAlignment="1" applyProtection="1">
      <alignment horizontal="left" wrapText="1"/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171" fontId="7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72" fontId="7" fillId="34" borderId="10" xfId="0" applyNumberFormat="1" applyFont="1" applyFill="1" applyBorder="1" applyAlignment="1">
      <alignment horizontal="center" wrapText="1"/>
    </xf>
    <xf numFmtId="171" fontId="9" fillId="0" borderId="1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171" fontId="10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" fontId="21" fillId="0" borderId="14" xfId="0" applyNumberFormat="1" applyFont="1" applyFill="1" applyBorder="1" applyAlignment="1">
      <alignment horizontal="left"/>
    </xf>
    <xf numFmtId="171" fontId="0" fillId="34" borderId="10" xfId="0" applyNumberFormat="1" applyFont="1" applyFill="1" applyBorder="1" applyAlignment="1">
      <alignment horizontal="center"/>
    </xf>
    <xf numFmtId="16" fontId="21" fillId="34" borderId="15" xfId="0" applyNumberFormat="1" applyFont="1" applyFill="1" applyBorder="1" applyAlignment="1">
      <alignment horizontal="left"/>
    </xf>
    <xf numFmtId="170" fontId="8" fillId="34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171" fontId="15" fillId="34" borderId="10" xfId="0" applyNumberFormat="1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left" wrapText="1"/>
    </xf>
    <xf numFmtId="1" fontId="10" fillId="34" borderId="1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Alignment="1">
      <alignment horizontal="center" textRotation="90"/>
    </xf>
    <xf numFmtId="1" fontId="7" fillId="34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 quotePrefix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textRotation="90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5" fillId="35" borderId="0" xfId="0" applyFont="1" applyFill="1" applyAlignment="1">
      <alignment/>
    </xf>
    <xf numFmtId="0" fontId="38" fillId="35" borderId="10" xfId="0" applyFont="1" applyFill="1" applyBorder="1" applyAlignment="1">
      <alignment/>
    </xf>
    <xf numFmtId="16" fontId="19" fillId="35" borderId="14" xfId="0" applyNumberFormat="1" applyFont="1" applyFill="1" applyBorder="1" applyAlignment="1">
      <alignment horizontal="left"/>
    </xf>
    <xf numFmtId="170" fontId="22" fillId="35" borderId="10" xfId="0" applyNumberFormat="1" applyFont="1" applyFill="1" applyBorder="1" applyAlignment="1" applyProtection="1">
      <alignment horizontal="center"/>
      <protection locked="0"/>
    </xf>
    <xf numFmtId="0" fontId="23" fillId="35" borderId="10" xfId="0" applyFont="1" applyFill="1" applyBorder="1" applyAlignment="1" applyProtection="1">
      <alignment horizontal="center"/>
      <protection locked="0"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172" fontId="7" fillId="35" borderId="10" xfId="0" applyNumberFormat="1" applyFont="1" applyFill="1" applyBorder="1" applyAlignment="1">
      <alignment horizontal="center" wrapText="1"/>
    </xf>
    <xf numFmtId="172" fontId="0" fillId="35" borderId="10" xfId="0" applyNumberFormat="1" applyFont="1" applyFill="1" applyBorder="1" applyAlignment="1">
      <alignment horizontal="center" wrapText="1"/>
    </xf>
    <xf numFmtId="171" fontId="0" fillId="35" borderId="10" xfId="0" applyNumberFormat="1" applyFont="1" applyFill="1" applyBorder="1" applyAlignment="1">
      <alignment horizontal="center"/>
    </xf>
    <xf numFmtId="171" fontId="7" fillId="35" borderId="10" xfId="0" applyNumberFormat="1" applyFont="1" applyFill="1" applyBorder="1" applyAlignment="1" applyProtection="1">
      <alignment horizontal="center"/>
      <protection locked="0"/>
    </xf>
    <xf numFmtId="171" fontId="0" fillId="35" borderId="10" xfId="0" applyNumberFormat="1" applyFont="1" applyFill="1" applyBorder="1" applyAlignment="1" applyProtection="1">
      <alignment horizontal="left"/>
      <protection locked="0"/>
    </xf>
    <xf numFmtId="1" fontId="10" fillId="35" borderId="10" xfId="0" applyNumberFormat="1" applyFont="1" applyFill="1" applyBorder="1" applyAlignment="1">
      <alignment horizontal="center"/>
    </xf>
    <xf numFmtId="0" fontId="15" fillId="35" borderId="0" xfId="0" applyFont="1" applyFill="1" applyAlignment="1">
      <alignment horizontal="left"/>
    </xf>
    <xf numFmtId="0" fontId="0" fillId="35" borderId="0" xfId="0" applyFill="1" applyBorder="1" applyAlignment="1">
      <alignment horizontal="center" wrapText="1"/>
    </xf>
    <xf numFmtId="0" fontId="0" fillId="35" borderId="0" xfId="0" applyFill="1" applyAlignment="1">
      <alignment/>
    </xf>
    <xf numFmtId="1" fontId="7" fillId="35" borderId="10" xfId="0" applyNumberFormat="1" applyFont="1" applyFill="1" applyBorder="1" applyAlignment="1">
      <alignment horizontal="center"/>
    </xf>
    <xf numFmtId="171" fontId="0" fillId="35" borderId="10" xfId="0" applyNumberFormat="1" applyFont="1" applyFill="1" applyBorder="1" applyAlignment="1" applyProtection="1">
      <alignment horizontal="left" wrapText="1"/>
      <protection locked="0"/>
    </xf>
    <xf numFmtId="0" fontId="0" fillId="35" borderId="0" xfId="0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170" fontId="22" fillId="36" borderId="10" xfId="0" applyNumberFormat="1" applyFont="1" applyFill="1" applyBorder="1" applyAlignment="1" applyProtection="1">
      <alignment horizontal="center"/>
      <protection locked="0"/>
    </xf>
    <xf numFmtId="0" fontId="23" fillId="36" borderId="10" xfId="0" applyFont="1" applyFill="1" applyBorder="1" applyAlignment="1" applyProtection="1">
      <alignment horizontal="center"/>
      <protection locked="0"/>
    </xf>
    <xf numFmtId="0" fontId="0" fillId="36" borderId="10" xfId="0" applyNumberFormat="1" applyFont="1" applyFill="1" applyBorder="1" applyAlignment="1" applyProtection="1">
      <alignment horizontal="center"/>
      <protection locked="0"/>
    </xf>
    <xf numFmtId="172" fontId="7" fillId="36" borderId="10" xfId="0" applyNumberFormat="1" applyFont="1" applyFill="1" applyBorder="1" applyAlignment="1">
      <alignment horizontal="center" wrapText="1"/>
    </xf>
    <xf numFmtId="172" fontId="0" fillId="36" borderId="10" xfId="0" applyNumberFormat="1" applyFont="1" applyFill="1" applyBorder="1" applyAlignment="1">
      <alignment horizontal="center" wrapText="1"/>
    </xf>
    <xf numFmtId="171" fontId="0" fillId="36" borderId="10" xfId="0" applyNumberFormat="1" applyFont="1" applyFill="1" applyBorder="1" applyAlignment="1">
      <alignment horizontal="center"/>
    </xf>
    <xf numFmtId="171" fontId="7" fillId="36" borderId="10" xfId="0" applyNumberFormat="1" applyFont="1" applyFill="1" applyBorder="1" applyAlignment="1" applyProtection="1">
      <alignment horizontal="center"/>
      <protection locked="0"/>
    </xf>
    <xf numFmtId="1" fontId="7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38" fillId="37" borderId="10" xfId="0" applyFont="1" applyFill="1" applyBorder="1" applyAlignment="1">
      <alignment/>
    </xf>
    <xf numFmtId="170" fontId="22" fillId="37" borderId="10" xfId="0" applyNumberFormat="1" applyFont="1" applyFill="1" applyBorder="1" applyAlignment="1" applyProtection="1">
      <alignment horizontal="center"/>
      <protection locked="0"/>
    </xf>
    <xf numFmtId="0" fontId="23" fillId="37" borderId="10" xfId="0" applyFont="1" applyFill="1" applyBorder="1" applyAlignment="1" applyProtection="1">
      <alignment horizontal="center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172" fontId="7" fillId="37" borderId="10" xfId="0" applyNumberFormat="1" applyFont="1" applyFill="1" applyBorder="1" applyAlignment="1">
      <alignment horizontal="center" wrapText="1"/>
    </xf>
    <xf numFmtId="172" fontId="0" fillId="37" borderId="10" xfId="0" applyNumberFormat="1" applyFont="1" applyFill="1" applyBorder="1" applyAlignment="1">
      <alignment horizontal="center" wrapText="1"/>
    </xf>
    <xf numFmtId="171" fontId="0" fillId="37" borderId="10" xfId="0" applyNumberFormat="1" applyFont="1" applyFill="1" applyBorder="1" applyAlignment="1">
      <alignment horizontal="center"/>
    </xf>
    <xf numFmtId="171" fontId="7" fillId="37" borderId="10" xfId="0" applyNumberFormat="1" applyFont="1" applyFill="1" applyBorder="1" applyAlignment="1" applyProtection="1">
      <alignment horizontal="center"/>
      <protection locked="0"/>
    </xf>
    <xf numFmtId="164" fontId="0" fillId="37" borderId="10" xfId="0" applyNumberFormat="1" applyFont="1" applyFill="1" applyBorder="1" applyAlignment="1">
      <alignment horizontal="left"/>
    </xf>
    <xf numFmtId="1" fontId="7" fillId="37" borderId="10" xfId="0" applyNumberFormat="1" applyFont="1" applyFill="1" applyBorder="1" applyAlignment="1">
      <alignment horizontal="center"/>
    </xf>
    <xf numFmtId="1" fontId="10" fillId="37" borderId="10" xfId="0" applyNumberFormat="1" applyFont="1" applyFill="1" applyBorder="1" applyAlignment="1">
      <alignment horizontal="center"/>
    </xf>
    <xf numFmtId="16" fontId="21" fillId="35" borderId="14" xfId="0" applyNumberFormat="1" applyFont="1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left"/>
    </xf>
    <xf numFmtId="16" fontId="15" fillId="35" borderId="14" xfId="0" applyNumberFormat="1" applyFont="1" applyFill="1" applyBorder="1" applyAlignment="1">
      <alignment horizontal="left"/>
    </xf>
    <xf numFmtId="172" fontId="0" fillId="35" borderId="10" xfId="0" applyNumberFormat="1" applyFont="1" applyFill="1" applyBorder="1" applyAlignment="1">
      <alignment horizontal="center" wrapText="1"/>
    </xf>
    <xf numFmtId="171" fontId="0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44" fillId="0" borderId="10" xfId="0" applyFont="1" applyFill="1" applyBorder="1" applyAlignment="1">
      <alignment/>
    </xf>
    <xf numFmtId="171" fontId="0" fillId="36" borderId="10" xfId="0" applyNumberFormat="1" applyFont="1" applyFill="1" applyBorder="1" applyAlignment="1" applyProtection="1">
      <alignment horizontal="left"/>
      <protection locked="0"/>
    </xf>
    <xf numFmtId="0" fontId="44" fillId="35" borderId="10" xfId="0" applyFont="1" applyFill="1" applyBorder="1" applyAlignment="1">
      <alignment/>
    </xf>
    <xf numFmtId="1" fontId="7" fillId="35" borderId="10" xfId="0" applyNumberFormat="1" applyFont="1" applyFill="1" applyBorder="1" applyAlignment="1" quotePrefix="1">
      <alignment horizontal="center"/>
    </xf>
    <xf numFmtId="0" fontId="0" fillId="35" borderId="10" xfId="0" applyFont="1" applyFill="1" applyBorder="1" applyAlignment="1" applyProtection="1">
      <alignment horizontal="left"/>
      <protection locked="0"/>
    </xf>
    <xf numFmtId="0" fontId="44" fillId="0" borderId="10" xfId="0" applyFont="1" applyBorder="1" applyAlignment="1">
      <alignment/>
    </xf>
    <xf numFmtId="16" fontId="8" fillId="35" borderId="14" xfId="0" applyNumberFormat="1" applyFont="1" applyFill="1" applyBorder="1" applyAlignment="1">
      <alignment horizontal="left"/>
    </xf>
    <xf numFmtId="0" fontId="21" fillId="35" borderId="0" xfId="0" applyFont="1" applyFill="1" applyAlignment="1">
      <alignment horizontal="left"/>
    </xf>
    <xf numFmtId="0" fontId="9" fillId="35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" fontId="7" fillId="37" borderId="10" xfId="0" applyNumberFormat="1" applyFont="1" applyFill="1" applyBorder="1" applyAlignment="1" quotePrefix="1">
      <alignment horizontal="center"/>
    </xf>
    <xf numFmtId="0" fontId="15" fillId="37" borderId="10" xfId="0" applyNumberFormat="1" applyFont="1" applyFill="1" applyBorder="1" applyAlignment="1" applyProtection="1">
      <alignment horizontal="center"/>
      <protection locked="0"/>
    </xf>
    <xf numFmtId="171" fontId="7" fillId="0" borderId="10" xfId="0" applyNumberFormat="1" applyFont="1" applyFill="1" applyBorder="1" applyAlignment="1" applyProtection="1">
      <alignment horizontal="left"/>
      <protection locked="0"/>
    </xf>
    <xf numFmtId="171" fontId="9" fillId="37" borderId="10" xfId="0" applyNumberFormat="1" applyFont="1" applyFill="1" applyBorder="1" applyAlignment="1" applyProtection="1">
      <alignment horizontal="left"/>
      <protection locked="0"/>
    </xf>
    <xf numFmtId="171" fontId="0" fillId="36" borderId="10" xfId="0" applyNumberFormat="1" applyFont="1" applyFill="1" applyBorder="1" applyAlignment="1" applyProtection="1">
      <alignment horizontal="left" wrapText="1"/>
      <protection locked="0"/>
    </xf>
    <xf numFmtId="0" fontId="15" fillId="35" borderId="0" xfId="0" applyFont="1" applyFill="1" applyAlignment="1">
      <alignment wrapText="1"/>
    </xf>
    <xf numFmtId="0" fontId="23" fillId="35" borderId="10" xfId="0" applyFont="1" applyFill="1" applyBorder="1" applyAlignment="1" applyProtection="1">
      <alignment horizontal="center" wrapText="1"/>
      <protection locked="0"/>
    </xf>
    <xf numFmtId="171" fontId="9" fillId="35" borderId="10" xfId="0" applyNumberFormat="1" applyFont="1" applyFill="1" applyBorder="1" applyAlignment="1" applyProtection="1">
      <alignment horizontal="left" wrapText="1"/>
      <protection locked="0"/>
    </xf>
    <xf numFmtId="0" fontId="0" fillId="35" borderId="0" xfId="0" applyFill="1" applyAlignment="1">
      <alignment wrapText="1"/>
    </xf>
    <xf numFmtId="171" fontId="9" fillId="35" borderId="10" xfId="0" applyNumberFormat="1" applyFont="1" applyFill="1" applyBorder="1" applyAlignment="1" applyProtection="1">
      <alignment horizontal="left"/>
      <protection locked="0"/>
    </xf>
    <xf numFmtId="171" fontId="7" fillId="36" borderId="10" xfId="0" applyNumberFormat="1" applyFont="1" applyFill="1" applyBorder="1" applyAlignment="1" applyProtection="1">
      <alignment horizontal="center" wrapText="1"/>
      <protection locked="0"/>
    </xf>
    <xf numFmtId="171" fontId="7" fillId="36" borderId="10" xfId="0" applyNumberFormat="1" applyFont="1" applyFill="1" applyBorder="1" applyAlignment="1" applyProtection="1">
      <alignment horizontal="left" wrapText="1"/>
      <protection locked="0"/>
    </xf>
    <xf numFmtId="170" fontId="7" fillId="36" borderId="10" xfId="0" applyNumberFormat="1" applyFont="1" applyFill="1" applyBorder="1" applyAlignment="1" applyProtection="1">
      <alignment horizontal="center"/>
      <protection locked="0"/>
    </xf>
    <xf numFmtId="172" fontId="0" fillId="36" borderId="10" xfId="0" applyNumberFormat="1" applyFont="1" applyFill="1" applyBorder="1" applyAlignment="1">
      <alignment horizontal="center" wrapText="1"/>
    </xf>
    <xf numFmtId="171" fontId="0" fillId="36" borderId="10" xfId="0" applyNumberFormat="1" applyFont="1" applyFill="1" applyBorder="1" applyAlignment="1">
      <alignment horizontal="center"/>
    </xf>
    <xf numFmtId="0" fontId="0" fillId="36" borderId="17" xfId="0" applyFont="1" applyFill="1" applyBorder="1" applyAlignment="1" applyProtection="1">
      <alignment horizontal="left"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1" fontId="7" fillId="36" borderId="10" xfId="0" applyNumberFormat="1" applyFont="1" applyFill="1" applyBorder="1" applyAlignment="1" quotePrefix="1">
      <alignment horizontal="center"/>
    </xf>
    <xf numFmtId="171" fontId="7" fillId="36" borderId="10" xfId="0" applyNumberFormat="1" applyFont="1" applyFill="1" applyBorder="1" applyAlignment="1">
      <alignment horizontal="center"/>
    </xf>
    <xf numFmtId="1" fontId="41" fillId="36" borderId="10" xfId="0" applyNumberFormat="1" applyFont="1" applyFill="1" applyBorder="1" applyAlignment="1">
      <alignment horizontal="center"/>
    </xf>
    <xf numFmtId="1" fontId="41" fillId="35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 applyProtection="1">
      <alignment horizontal="left"/>
      <protection locked="0"/>
    </xf>
    <xf numFmtId="164" fontId="0" fillId="37" borderId="10" xfId="0" applyNumberFormat="1" applyFont="1" applyFill="1" applyBorder="1" applyAlignment="1" applyProtection="1">
      <alignment horizontal="left"/>
      <protection locked="0"/>
    </xf>
    <xf numFmtId="164" fontId="0" fillId="36" borderId="10" xfId="0" applyNumberFormat="1" applyFont="1" applyFill="1" applyBorder="1" applyAlignment="1" applyProtection="1">
      <alignment horizontal="left"/>
      <protection locked="0"/>
    </xf>
    <xf numFmtId="171" fontId="7" fillId="35" borderId="10" xfId="0" applyNumberFormat="1" applyFont="1" applyFill="1" applyBorder="1" applyAlignment="1" applyProtection="1">
      <alignment horizontal="center" wrapText="1"/>
      <protection locked="0"/>
    </xf>
    <xf numFmtId="164" fontId="0" fillId="35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/>
    </xf>
    <xf numFmtId="164" fontId="15" fillId="36" borderId="10" xfId="0" applyNumberFormat="1" applyFont="1" applyFill="1" applyBorder="1" applyAlignment="1" applyProtection="1">
      <alignment horizontal="center"/>
      <protection locked="0"/>
    </xf>
    <xf numFmtId="0" fontId="15" fillId="36" borderId="10" xfId="0" applyNumberFormat="1" applyFont="1" applyFill="1" applyBorder="1" applyAlignment="1" applyProtection="1">
      <alignment horizontal="center"/>
      <protection locked="0"/>
    </xf>
    <xf numFmtId="169" fontId="21" fillId="35" borderId="14" xfId="0" applyNumberFormat="1" applyFont="1" applyFill="1" applyBorder="1" applyAlignment="1">
      <alignment horizontal="left"/>
    </xf>
    <xf numFmtId="0" fontId="23" fillId="35" borderId="10" xfId="0" applyFont="1" applyFill="1" applyBorder="1" applyAlignment="1">
      <alignment/>
    </xf>
    <xf numFmtId="171" fontId="7" fillId="35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33" borderId="0" xfId="0" applyFont="1" applyFill="1" applyAlignment="1" applyProtection="1">
      <alignment horizontal="left"/>
      <protection locked="0"/>
    </xf>
    <xf numFmtId="0" fontId="12" fillId="33" borderId="0" xfId="0" applyFont="1" applyFill="1" applyAlignment="1" applyProtection="1">
      <alignment/>
      <protection locked="0"/>
    </xf>
    <xf numFmtId="0" fontId="15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65" fontId="15" fillId="33" borderId="23" xfId="0" applyNumberFormat="1" applyFont="1" applyFill="1" applyBorder="1" applyAlignment="1">
      <alignment horizontal="left"/>
    </xf>
    <xf numFmtId="0" fontId="0" fillId="33" borderId="24" xfId="0" applyFill="1" applyBorder="1" applyAlignment="1">
      <alignment/>
    </xf>
    <xf numFmtId="166" fontId="7" fillId="33" borderId="25" xfId="0" applyNumberFormat="1" applyFont="1" applyFill="1" applyBorder="1" applyAlignment="1" applyProtection="1">
      <alignment horizontal="center"/>
      <protection locked="0"/>
    </xf>
    <xf numFmtId="166" fontId="7" fillId="33" borderId="26" xfId="0" applyNumberFormat="1" applyFont="1" applyFill="1" applyBorder="1" applyAlignment="1" applyProtection="1">
      <alignment horizontal="center"/>
      <protection locked="0"/>
    </xf>
    <xf numFmtId="166" fontId="7" fillId="33" borderId="27" xfId="0" applyNumberFormat="1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 applyProtection="1">
      <alignment horizontal="left" vertical="top" wrapText="1"/>
      <protection locked="0"/>
    </xf>
    <xf numFmtId="0" fontId="16" fillId="33" borderId="22" xfId="0" applyFont="1" applyFill="1" applyBorder="1" applyAlignment="1" applyProtection="1">
      <alignment horizontal="left" vertical="top" wrapText="1"/>
      <protection locked="0"/>
    </xf>
    <xf numFmtId="0" fontId="16" fillId="33" borderId="28" xfId="0" applyFont="1" applyFill="1" applyBorder="1" applyAlignment="1" applyProtection="1">
      <alignment horizontal="left" vertical="top" wrapText="1"/>
      <protection locked="0"/>
    </xf>
    <xf numFmtId="0" fontId="16" fillId="33" borderId="29" xfId="0" applyFont="1" applyFill="1" applyBorder="1" applyAlignment="1" applyProtection="1">
      <alignment horizontal="left" vertical="top" wrapText="1"/>
      <protection locked="0"/>
    </xf>
    <xf numFmtId="0" fontId="16" fillId="33" borderId="30" xfId="0" applyFont="1" applyFill="1" applyBorder="1" applyAlignment="1" applyProtection="1">
      <alignment horizontal="left" vertical="top" wrapText="1"/>
      <protection locked="0"/>
    </xf>
    <xf numFmtId="0" fontId="16" fillId="33" borderId="31" xfId="0" applyFont="1" applyFill="1" applyBorder="1" applyAlignment="1" applyProtection="1">
      <alignment horizontal="left" vertical="top" wrapText="1"/>
      <protection locked="0"/>
    </xf>
    <xf numFmtId="0" fontId="15" fillId="33" borderId="32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67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/>
      <protection locked="0"/>
    </xf>
    <xf numFmtId="0" fontId="15" fillId="33" borderId="34" xfId="0" applyFont="1" applyFill="1" applyBorder="1" applyAlignment="1">
      <alignment horizontal="left" wrapText="1"/>
    </xf>
    <xf numFmtId="0" fontId="0" fillId="33" borderId="35" xfId="0" applyFill="1" applyBorder="1" applyAlignment="1">
      <alignment/>
    </xf>
    <xf numFmtId="168" fontId="7" fillId="0" borderId="35" xfId="0" applyNumberFormat="1" applyFont="1" applyFill="1" applyBorder="1" applyAlignment="1">
      <alignment horizontal="center"/>
    </xf>
    <xf numFmtId="168" fontId="7" fillId="0" borderId="35" xfId="0" applyNumberFormat="1" applyFont="1" applyBorder="1" applyAlignment="1">
      <alignment/>
    </xf>
    <xf numFmtId="168" fontId="7" fillId="0" borderId="36" xfId="0" applyNumberFormat="1" applyFont="1" applyBorder="1" applyAlignment="1">
      <alignment/>
    </xf>
    <xf numFmtId="0" fontId="15" fillId="33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"/>
  <sheetViews>
    <sheetView tabSelected="1" zoomScalePageLayoutView="0" workbookViewId="0" topLeftCell="A1">
      <selection activeCell="D101" sqref="D101"/>
    </sheetView>
  </sheetViews>
  <sheetFormatPr defaultColWidth="11.421875" defaultRowHeight="12.75"/>
  <cols>
    <col min="1" max="1" width="6.7109375" style="68" customWidth="1"/>
    <col min="2" max="2" width="7.28125" style="8" customWidth="1"/>
    <col min="3" max="3" width="25.28125" style="9" bestFit="1" customWidth="1"/>
    <col min="4" max="4" width="5.8515625" style="10" customWidth="1"/>
    <col min="5" max="5" width="6.421875" style="11" customWidth="1"/>
    <col min="6" max="6" width="6.57421875" style="12" customWidth="1"/>
    <col min="7" max="7" width="10.00390625" style="12" customWidth="1"/>
    <col min="8" max="8" width="0.2890625" style="12" customWidth="1"/>
    <col min="9" max="9" width="10.57421875" style="12" customWidth="1"/>
    <col min="10" max="10" width="6.00390625" style="8" bestFit="1" customWidth="1"/>
    <col min="11" max="11" width="5.7109375" style="14" customWidth="1"/>
    <col min="12" max="12" width="15.7109375" style="20" customWidth="1"/>
    <col min="13" max="13" width="4.57421875" style="91" customWidth="1"/>
    <col min="14" max="14" width="12.8515625" style="98" customWidth="1"/>
    <col min="15" max="15" width="6.28125" style="75" customWidth="1"/>
    <col min="16" max="16" width="7.8515625" style="16" customWidth="1"/>
    <col min="19" max="19" width="38.140625" style="0" customWidth="1"/>
  </cols>
  <sheetData>
    <row r="1" spans="1:16" s="7" customFormat="1" ht="36.75" customHeight="1" thickBot="1" thickTop="1">
      <c r="A1" s="104"/>
      <c r="B1" s="1" t="s">
        <v>0</v>
      </c>
      <c r="C1" s="2"/>
      <c r="D1" s="3"/>
      <c r="E1" s="4"/>
      <c r="F1" s="5"/>
      <c r="G1" s="5"/>
      <c r="H1" s="200"/>
      <c r="I1" s="201"/>
      <c r="J1" s="201"/>
      <c r="K1" s="202"/>
      <c r="L1" s="6"/>
      <c r="M1" s="91"/>
      <c r="N1" s="97"/>
      <c r="O1" s="75"/>
      <c r="P1" s="5"/>
    </row>
    <row r="2" spans="10:12" ht="3.75" customHeight="1" thickTop="1">
      <c r="J2" s="13"/>
      <c r="L2" s="15"/>
    </row>
    <row r="3" spans="2:7" ht="18" customHeight="1">
      <c r="B3" s="203" t="s">
        <v>40</v>
      </c>
      <c r="C3" s="204"/>
      <c r="D3" s="17"/>
      <c r="E3" s="18"/>
      <c r="F3" s="19"/>
      <c r="G3" s="19"/>
    </row>
    <row r="4" ht="2.25" customHeight="1" thickBot="1"/>
    <row r="5" spans="2:11" ht="18.75" customHeight="1" thickBot="1" thickTop="1">
      <c r="B5" s="205" t="s">
        <v>39</v>
      </c>
      <c r="C5" s="206"/>
      <c r="E5" s="207" t="s">
        <v>1</v>
      </c>
      <c r="F5" s="208"/>
      <c r="G5" s="208"/>
      <c r="H5" s="208"/>
      <c r="I5" s="209">
        <v>43241.291666666664</v>
      </c>
      <c r="J5" s="210"/>
      <c r="K5" s="211"/>
    </row>
    <row r="6" spans="2:11" ht="15" customHeight="1" thickTop="1">
      <c r="B6" s="219" t="s">
        <v>38</v>
      </c>
      <c r="C6" s="220"/>
      <c r="E6" s="225" t="s">
        <v>2</v>
      </c>
      <c r="F6" s="226"/>
      <c r="G6" s="226"/>
      <c r="H6" s="226"/>
      <c r="I6" s="227">
        <v>4.166666666666667</v>
      </c>
      <c r="J6" s="228"/>
      <c r="K6" s="229"/>
    </row>
    <row r="7" spans="2:11" ht="15" customHeight="1" thickBot="1">
      <c r="B7" s="221"/>
      <c r="C7" s="222"/>
      <c r="E7" s="230" t="s">
        <v>3</v>
      </c>
      <c r="F7" s="231"/>
      <c r="G7" s="231"/>
      <c r="H7" s="231"/>
      <c r="I7" s="232">
        <f>I5+I6</f>
        <v>43245.45833333333</v>
      </c>
      <c r="J7" s="233"/>
      <c r="K7" s="234"/>
    </row>
    <row r="8" spans="2:15" ht="21" customHeight="1" thickTop="1">
      <c r="B8" s="221"/>
      <c r="C8" s="222"/>
      <c r="D8" s="21"/>
      <c r="E8" s="22"/>
      <c r="F8"/>
      <c r="G8"/>
      <c r="H8"/>
      <c r="I8" s="23"/>
      <c r="J8" s="23"/>
      <c r="M8" s="92"/>
      <c r="N8" s="99"/>
      <c r="O8" s="24"/>
    </row>
    <row r="9" spans="2:15" ht="12.75">
      <c r="B9" s="221"/>
      <c r="C9" s="222"/>
      <c r="D9" s="21"/>
      <c r="E9" s="235" t="s">
        <v>4</v>
      </c>
      <c r="F9" s="226"/>
      <c r="G9" s="226"/>
      <c r="H9" s="226"/>
      <c r="I9" s="25">
        <f>F107</f>
        <v>1144</v>
      </c>
      <c r="J9" s="26"/>
      <c r="K9" s="27"/>
      <c r="M9" s="92"/>
      <c r="N9" s="99"/>
      <c r="O9" s="24"/>
    </row>
    <row r="10" spans="2:15" ht="27" customHeight="1" thickBot="1">
      <c r="B10" s="223"/>
      <c r="C10" s="224"/>
      <c r="D10" s="21"/>
      <c r="E10" s="22"/>
      <c r="F10"/>
      <c r="G10"/>
      <c r="H10"/>
      <c r="I10" s="214" t="s">
        <v>219</v>
      </c>
      <c r="J10" s="214"/>
      <c r="K10" s="214"/>
      <c r="L10" s="214"/>
      <c r="M10" s="214"/>
      <c r="N10" s="214"/>
      <c r="O10" s="24"/>
    </row>
    <row r="11" spans="2:15" ht="3" customHeight="1" thickTop="1">
      <c r="B11" s="28"/>
      <c r="C11" s="29"/>
      <c r="D11" s="21"/>
      <c r="E11" s="22"/>
      <c r="F11"/>
      <c r="G11"/>
      <c r="H11"/>
      <c r="I11" s="23"/>
      <c r="J11" s="23"/>
      <c r="M11" s="92"/>
      <c r="N11" s="99"/>
      <c r="O11" s="24"/>
    </row>
    <row r="12" spans="2:14" ht="3" customHeight="1">
      <c r="B12" s="30"/>
      <c r="C12" s="31"/>
      <c r="J12" s="32"/>
      <c r="K12" s="33"/>
      <c r="M12" s="93"/>
      <c r="N12" s="100"/>
    </row>
    <row r="13" spans="3:16" ht="15" customHeight="1">
      <c r="C13" s="34"/>
      <c r="D13" s="21"/>
      <c r="E13" s="212" t="s">
        <v>5</v>
      </c>
      <c r="F13" s="213"/>
      <c r="G13" s="35"/>
      <c r="H13"/>
      <c r="I13"/>
      <c r="J13"/>
      <c r="K13" s="33"/>
      <c r="L13" s="36"/>
      <c r="P13"/>
    </row>
    <row r="14" spans="1:16" s="45" customFormat="1" ht="38.25" customHeight="1">
      <c r="A14" s="105"/>
      <c r="B14" s="37" t="s">
        <v>6</v>
      </c>
      <c r="C14" s="37" t="s">
        <v>7</v>
      </c>
      <c r="D14" s="38" t="s">
        <v>8</v>
      </c>
      <c r="E14" s="39" t="s">
        <v>9</v>
      </c>
      <c r="F14" s="39" t="s">
        <v>10</v>
      </c>
      <c r="G14" s="40" t="s">
        <v>11</v>
      </c>
      <c r="H14" s="41" t="s">
        <v>12</v>
      </c>
      <c r="I14" s="217" t="s">
        <v>13</v>
      </c>
      <c r="J14" s="218"/>
      <c r="K14" s="42" t="s">
        <v>14</v>
      </c>
      <c r="L14" s="43" t="s">
        <v>15</v>
      </c>
      <c r="M14" s="215" t="s">
        <v>16</v>
      </c>
      <c r="N14" s="216"/>
      <c r="O14" s="108"/>
      <c r="P14" s="44"/>
    </row>
    <row r="15" spans="2:15" ht="20.25" customHeight="1">
      <c r="B15" s="85">
        <f>I15</f>
        <v>43241.291666666664</v>
      </c>
      <c r="C15" s="82" t="s">
        <v>41</v>
      </c>
      <c r="D15" s="86">
        <v>20</v>
      </c>
      <c r="E15" s="87">
        <v>0</v>
      </c>
      <c r="F15" s="87">
        <v>0</v>
      </c>
      <c r="G15" s="87">
        <f>kmdépart</f>
        <v>0</v>
      </c>
      <c r="H15" s="87"/>
      <c r="I15" s="88">
        <f>I5</f>
        <v>43241.291666666664</v>
      </c>
      <c r="J15" s="84">
        <f>IF(K15=0,"",I15+K15)</f>
      </c>
      <c r="K15" s="84"/>
      <c r="L15" s="89"/>
      <c r="M15" s="94">
        <v>59</v>
      </c>
      <c r="N15" s="90" t="s">
        <v>28</v>
      </c>
      <c r="O15" s="66"/>
    </row>
    <row r="16" spans="2:16" ht="15">
      <c r="B16" s="46">
        <f aca="true" t="shared" si="0" ref="B16:B93">I16</f>
        <v>43241.31359649123</v>
      </c>
      <c r="C16" s="80" t="s">
        <v>19</v>
      </c>
      <c r="D16" s="48">
        <v>19</v>
      </c>
      <c r="E16" s="49">
        <v>10</v>
      </c>
      <c r="F16" s="50">
        <f aca="true" t="shared" si="1" ref="F16:F75">IF((E16)=0,"",E16+F15)</f>
        <v>10</v>
      </c>
      <c r="G16" s="50">
        <f>+G15+E16</f>
        <v>10</v>
      </c>
      <c r="H16" s="51">
        <f aca="true" t="shared" si="2" ref="H16:H75">IF((E16=0),"",E16/D16/24)</f>
        <v>0.021929824561403508</v>
      </c>
      <c r="I16" s="52">
        <f>IF((E16=0),"",I15+K15+H16)</f>
        <v>43241.31359649123</v>
      </c>
      <c r="J16" s="53">
        <f>IF(K16=0,"",I16+K16)</f>
      </c>
      <c r="K16" s="54"/>
      <c r="L16" s="55" t="s">
        <v>23</v>
      </c>
      <c r="M16" s="95">
        <v>59</v>
      </c>
      <c r="N16" s="101"/>
      <c r="O16" s="66"/>
      <c r="P16" s="56"/>
    </row>
    <row r="17" spans="1:16" s="125" customFormat="1" ht="15">
      <c r="A17" s="111"/>
      <c r="B17" s="113">
        <f t="shared" si="0"/>
        <v>43241.335526315794</v>
      </c>
      <c r="C17" s="112" t="s">
        <v>18</v>
      </c>
      <c r="D17" s="114">
        <v>19</v>
      </c>
      <c r="E17" s="115">
        <v>10</v>
      </c>
      <c r="F17" s="116">
        <f aca="true" t="shared" si="3" ref="F17:F25">IF((E17)=0,"",E17+F16)</f>
        <v>20</v>
      </c>
      <c r="G17" s="116">
        <f aca="true" t="shared" si="4" ref="G17:G25">+G16+E17</f>
        <v>20</v>
      </c>
      <c r="H17" s="117">
        <f aca="true" t="shared" si="5" ref="H17:H25">IF((E17=0),"",E17/D17/24)</f>
        <v>0.021929824561403508</v>
      </c>
      <c r="I17" s="118">
        <f aca="true" t="shared" si="6" ref="I17:I25">IF((E17=0),"",I16+K16+H17)</f>
        <v>43241.335526315794</v>
      </c>
      <c r="J17" s="119">
        <f aca="true" t="shared" si="7" ref="J17:J25">IF(K17=0,"",I17+K17)</f>
      </c>
      <c r="K17" s="120"/>
      <c r="L17" s="121" t="s">
        <v>42</v>
      </c>
      <c r="M17" s="126">
        <v>59</v>
      </c>
      <c r="N17" s="122"/>
      <c r="O17" s="123"/>
      <c r="P17" s="124"/>
    </row>
    <row r="18" spans="2:16" ht="15">
      <c r="B18" s="46">
        <f t="shared" si="0"/>
        <v>43241.375109649125</v>
      </c>
      <c r="C18" s="129" t="s">
        <v>156</v>
      </c>
      <c r="D18" s="130">
        <v>20</v>
      </c>
      <c r="E18" s="131">
        <v>19</v>
      </c>
      <c r="F18" s="132">
        <f t="shared" si="3"/>
        <v>39</v>
      </c>
      <c r="G18" s="132">
        <f t="shared" si="4"/>
        <v>39</v>
      </c>
      <c r="H18" s="133">
        <f t="shared" si="5"/>
        <v>0.03958333333333333</v>
      </c>
      <c r="I18" s="134">
        <f t="shared" si="6"/>
        <v>43241.375109649125</v>
      </c>
      <c r="J18" s="135">
        <f t="shared" si="7"/>
      </c>
      <c r="K18" s="136"/>
      <c r="L18" s="172" t="s">
        <v>23</v>
      </c>
      <c r="M18" s="137">
        <v>59</v>
      </c>
      <c r="N18" s="138"/>
      <c r="O18" s="66" t="s">
        <v>36</v>
      </c>
      <c r="P18" s="56"/>
    </row>
    <row r="19" spans="2:16" ht="15">
      <c r="B19" s="46">
        <f t="shared" si="0"/>
        <v>43241.39923245614</v>
      </c>
      <c r="C19" s="80" t="s">
        <v>43</v>
      </c>
      <c r="D19" s="48">
        <v>19</v>
      </c>
      <c r="E19" s="49">
        <v>11</v>
      </c>
      <c r="F19" s="50">
        <f t="shared" si="3"/>
        <v>50</v>
      </c>
      <c r="G19" s="50">
        <f t="shared" si="4"/>
        <v>50</v>
      </c>
      <c r="H19" s="51">
        <f t="shared" si="5"/>
        <v>0.024122807017543862</v>
      </c>
      <c r="I19" s="52">
        <f t="shared" si="6"/>
        <v>43241.39923245614</v>
      </c>
      <c r="J19" s="53">
        <f t="shared" si="7"/>
      </c>
      <c r="K19" s="54"/>
      <c r="L19" s="55"/>
      <c r="M19" s="95">
        <v>59</v>
      </c>
      <c r="N19" s="101"/>
      <c r="O19" s="66"/>
      <c r="P19" s="56"/>
    </row>
    <row r="20" spans="1:16" s="125" customFormat="1" ht="15">
      <c r="A20" s="111"/>
      <c r="B20" s="113">
        <f t="shared" si="0"/>
        <v>43241.403618421056</v>
      </c>
      <c r="C20" s="112" t="s">
        <v>48</v>
      </c>
      <c r="D20" s="114">
        <v>19</v>
      </c>
      <c r="E20" s="115">
        <v>2</v>
      </c>
      <c r="F20" s="116">
        <f t="shared" si="3"/>
        <v>52</v>
      </c>
      <c r="G20" s="116">
        <f t="shared" si="4"/>
        <v>52</v>
      </c>
      <c r="H20" s="117">
        <f t="shared" si="5"/>
        <v>0.0043859649122807015</v>
      </c>
      <c r="I20" s="118">
        <f t="shared" si="6"/>
        <v>43241.403618421056</v>
      </c>
      <c r="J20" s="119">
        <f t="shared" si="7"/>
      </c>
      <c r="K20" s="120"/>
      <c r="L20" s="121" t="s">
        <v>22</v>
      </c>
      <c r="M20" s="126">
        <v>62</v>
      </c>
      <c r="N20" s="122" t="s">
        <v>27</v>
      </c>
      <c r="O20" s="123"/>
      <c r="P20" s="124"/>
    </row>
    <row r="21" spans="2:15" ht="15">
      <c r="B21" s="46">
        <f t="shared" si="0"/>
        <v>43241.43212719299</v>
      </c>
      <c r="C21" s="80" t="s">
        <v>44</v>
      </c>
      <c r="D21" s="48">
        <v>19</v>
      </c>
      <c r="E21" s="49">
        <v>13</v>
      </c>
      <c r="F21" s="50">
        <f t="shared" si="3"/>
        <v>65</v>
      </c>
      <c r="G21" s="50">
        <f t="shared" si="4"/>
        <v>65</v>
      </c>
      <c r="H21" s="51">
        <f t="shared" si="5"/>
        <v>0.028508771929824563</v>
      </c>
      <c r="I21" s="52">
        <f t="shared" si="6"/>
        <v>43241.43212719299</v>
      </c>
      <c r="J21" s="53">
        <f t="shared" si="7"/>
      </c>
      <c r="K21" s="54"/>
      <c r="L21" s="55"/>
      <c r="M21" s="126">
        <v>62</v>
      </c>
      <c r="N21" s="101"/>
      <c r="O21" s="66"/>
    </row>
    <row r="22" spans="1:16" s="60" customFormat="1" ht="15">
      <c r="A22" s="106"/>
      <c r="B22" s="46">
        <f t="shared" si="0"/>
        <v>43241.44528508773</v>
      </c>
      <c r="C22" s="80" t="s">
        <v>45</v>
      </c>
      <c r="D22" s="48">
        <v>19</v>
      </c>
      <c r="E22" s="58">
        <v>6</v>
      </c>
      <c r="F22" s="50">
        <f t="shared" si="3"/>
        <v>71</v>
      </c>
      <c r="G22" s="50">
        <f t="shared" si="4"/>
        <v>71</v>
      </c>
      <c r="H22" s="51">
        <f t="shared" si="5"/>
        <v>0.013157894736842105</v>
      </c>
      <c r="I22" s="52">
        <f t="shared" si="6"/>
        <v>43241.44528508773</v>
      </c>
      <c r="J22" s="53">
        <f t="shared" si="7"/>
      </c>
      <c r="K22" s="54"/>
      <c r="L22" s="57" t="s">
        <v>20</v>
      </c>
      <c r="M22" s="126">
        <v>62</v>
      </c>
      <c r="N22" s="102"/>
      <c r="O22" s="109"/>
      <c r="P22" s="56"/>
    </row>
    <row r="23" spans="1:16" s="60" customFormat="1" ht="16.5" customHeight="1">
      <c r="A23" s="106"/>
      <c r="B23" s="46">
        <f t="shared" si="0"/>
        <v>43241.48475877194</v>
      </c>
      <c r="C23" s="112" t="s">
        <v>46</v>
      </c>
      <c r="D23" s="48">
        <v>19</v>
      </c>
      <c r="E23" s="58">
        <v>18</v>
      </c>
      <c r="F23" s="50">
        <f t="shared" si="3"/>
        <v>89</v>
      </c>
      <c r="G23" s="50">
        <f t="shared" si="4"/>
        <v>89</v>
      </c>
      <c r="H23" s="51">
        <f t="shared" si="5"/>
        <v>0.039473684210526314</v>
      </c>
      <c r="I23" s="52">
        <f t="shared" si="6"/>
        <v>43241.48475877194</v>
      </c>
      <c r="J23" s="53">
        <f t="shared" si="7"/>
      </c>
      <c r="K23" s="54"/>
      <c r="L23" s="57" t="s">
        <v>47</v>
      </c>
      <c r="M23" s="126">
        <v>62</v>
      </c>
      <c r="N23" s="102"/>
      <c r="O23" s="109"/>
      <c r="P23" s="56"/>
    </row>
    <row r="24" spans="1:16" s="176" customFormat="1" ht="15">
      <c r="A24" s="173"/>
      <c r="B24" s="113">
        <f t="shared" si="0"/>
        <v>43241.50449561405</v>
      </c>
      <c r="C24" s="112" t="s">
        <v>37</v>
      </c>
      <c r="D24" s="114">
        <v>19</v>
      </c>
      <c r="E24" s="174">
        <v>9</v>
      </c>
      <c r="F24" s="116">
        <f t="shared" si="3"/>
        <v>98</v>
      </c>
      <c r="G24" s="116">
        <f t="shared" si="4"/>
        <v>98</v>
      </c>
      <c r="H24" s="117">
        <f t="shared" si="5"/>
        <v>0.019736842105263157</v>
      </c>
      <c r="I24" s="118">
        <f t="shared" si="6"/>
        <v>43241.50449561405</v>
      </c>
      <c r="J24" s="119">
        <f t="shared" si="7"/>
        <v>43241.51838450294</v>
      </c>
      <c r="K24" s="120">
        <v>0.013888888888888888</v>
      </c>
      <c r="L24" s="175" t="s">
        <v>49</v>
      </c>
      <c r="M24" s="126">
        <v>62</v>
      </c>
      <c r="N24" s="122"/>
      <c r="O24" s="123"/>
      <c r="P24" s="124"/>
    </row>
    <row r="25" spans="1:16" s="60" customFormat="1" ht="15">
      <c r="A25" s="106"/>
      <c r="B25" s="46">
        <f t="shared" si="0"/>
        <v>43241.56663011698</v>
      </c>
      <c r="C25" s="112" t="s">
        <v>50</v>
      </c>
      <c r="D25" s="48">
        <v>19</v>
      </c>
      <c r="E25" s="58">
        <v>22</v>
      </c>
      <c r="F25" s="50">
        <f t="shared" si="3"/>
        <v>120</v>
      </c>
      <c r="G25" s="50">
        <f t="shared" si="4"/>
        <v>120</v>
      </c>
      <c r="H25" s="51">
        <f t="shared" si="5"/>
        <v>0.048245614035087724</v>
      </c>
      <c r="I25" s="52">
        <f t="shared" si="6"/>
        <v>43241.56663011698</v>
      </c>
      <c r="J25" s="53">
        <f t="shared" si="7"/>
      </c>
      <c r="K25" s="54"/>
      <c r="L25" s="57" t="s">
        <v>51</v>
      </c>
      <c r="M25" s="95">
        <v>62</v>
      </c>
      <c r="N25" s="102"/>
      <c r="O25" s="109"/>
      <c r="P25" s="56"/>
    </row>
    <row r="26" spans="1:16" s="125" customFormat="1" ht="15">
      <c r="A26" s="111"/>
      <c r="B26" s="113">
        <f t="shared" si="0"/>
        <v>43241.59294590645</v>
      </c>
      <c r="C26" s="112" t="s">
        <v>52</v>
      </c>
      <c r="D26" s="114">
        <v>19</v>
      </c>
      <c r="E26" s="115">
        <v>12</v>
      </c>
      <c r="F26" s="116">
        <f t="shared" si="1"/>
        <v>132</v>
      </c>
      <c r="G26" s="116">
        <f>+G25+E26</f>
        <v>132</v>
      </c>
      <c r="H26" s="117">
        <f t="shared" si="2"/>
        <v>0.02631578947368421</v>
      </c>
      <c r="I26" s="118">
        <f aca="true" t="shared" si="8" ref="I26:I79">IF((E26=0),"",I25+K25+H26)</f>
        <v>43241.59294590645</v>
      </c>
      <c r="J26" s="119">
        <f>IF(K26=0,"",I26+K26)</f>
      </c>
      <c r="K26" s="120"/>
      <c r="L26" s="127" t="s">
        <v>53</v>
      </c>
      <c r="M26" s="126">
        <v>80</v>
      </c>
      <c r="N26" s="122" t="s">
        <v>26</v>
      </c>
      <c r="O26" s="123"/>
      <c r="P26" s="128"/>
    </row>
    <row r="27" spans="2:15" ht="15">
      <c r="B27" s="46">
        <f t="shared" si="0"/>
        <v>43241.62145467838</v>
      </c>
      <c r="C27" s="112" t="s">
        <v>54</v>
      </c>
      <c r="D27" s="48">
        <v>19</v>
      </c>
      <c r="E27" s="49">
        <v>13</v>
      </c>
      <c r="F27" s="50">
        <f t="shared" si="1"/>
        <v>145</v>
      </c>
      <c r="G27" s="50">
        <f>+G26+E27</f>
        <v>145</v>
      </c>
      <c r="H27" s="51">
        <f t="shared" si="2"/>
        <v>0.028508771929824563</v>
      </c>
      <c r="I27" s="52">
        <f t="shared" si="8"/>
        <v>43241.62145467838</v>
      </c>
      <c r="J27" s="65"/>
      <c r="K27" s="120"/>
      <c r="L27" s="57" t="s">
        <v>55</v>
      </c>
      <c r="M27" s="95">
        <v>80</v>
      </c>
      <c r="N27" s="101"/>
      <c r="O27" s="66"/>
    </row>
    <row r="28" spans="2:15" ht="15">
      <c r="B28" s="46">
        <f t="shared" si="0"/>
        <v>43241.65270467838</v>
      </c>
      <c r="C28" s="129" t="s">
        <v>158</v>
      </c>
      <c r="D28" s="130">
        <v>20</v>
      </c>
      <c r="E28" s="131">
        <v>15</v>
      </c>
      <c r="F28" s="132">
        <f t="shared" si="1"/>
        <v>160</v>
      </c>
      <c r="G28" s="132">
        <f>+G27+E28</f>
        <v>160</v>
      </c>
      <c r="H28" s="133">
        <f t="shared" si="2"/>
        <v>0.03125</v>
      </c>
      <c r="I28" s="134">
        <f t="shared" si="8"/>
        <v>43241.65270467838</v>
      </c>
      <c r="J28" s="135">
        <f aca="true" t="shared" si="9" ref="J28:J33">IF(K28=0,"",I28+K28)</f>
      </c>
      <c r="K28" s="178"/>
      <c r="L28" s="179" t="s">
        <v>56</v>
      </c>
      <c r="M28" s="137">
        <v>80</v>
      </c>
      <c r="N28" s="138"/>
      <c r="O28" s="66" t="s">
        <v>17</v>
      </c>
    </row>
    <row r="29" spans="1:16" s="125" customFormat="1" ht="15">
      <c r="A29" s="111"/>
      <c r="B29" s="113">
        <f t="shared" si="0"/>
        <v>43241.70314327487</v>
      </c>
      <c r="C29" s="112" t="s">
        <v>57</v>
      </c>
      <c r="D29" s="114">
        <v>19</v>
      </c>
      <c r="E29" s="115">
        <v>23</v>
      </c>
      <c r="F29" s="116">
        <f t="shared" si="1"/>
        <v>183</v>
      </c>
      <c r="G29" s="116">
        <f>+G28+E29</f>
        <v>183</v>
      </c>
      <c r="H29" s="117">
        <f t="shared" si="2"/>
        <v>0.05043859649122807</v>
      </c>
      <c r="I29" s="118">
        <f t="shared" si="8"/>
        <v>43241.70314327487</v>
      </c>
      <c r="J29" s="119"/>
      <c r="K29" s="120"/>
      <c r="L29" s="121" t="s">
        <v>58</v>
      </c>
      <c r="M29" s="126">
        <v>80</v>
      </c>
      <c r="N29" s="122"/>
      <c r="O29" s="123"/>
      <c r="P29" s="128"/>
    </row>
    <row r="30" spans="2:14" ht="15">
      <c r="B30" s="83"/>
      <c r="C30" s="80" t="s">
        <v>59</v>
      </c>
      <c r="D30" s="48">
        <v>19</v>
      </c>
      <c r="E30" s="49">
        <v>18</v>
      </c>
      <c r="F30" s="50">
        <f t="shared" si="1"/>
        <v>201</v>
      </c>
      <c r="G30" s="116">
        <f>+G29+E30</f>
        <v>201</v>
      </c>
      <c r="H30" s="51">
        <f t="shared" si="2"/>
        <v>0.039473684210526314</v>
      </c>
      <c r="I30" s="52">
        <f t="shared" si="8"/>
        <v>43241.74261695908</v>
      </c>
      <c r="J30" s="53">
        <f t="shared" si="9"/>
      </c>
      <c r="K30" s="54"/>
      <c r="L30" s="55" t="s">
        <v>60</v>
      </c>
      <c r="M30" s="95">
        <v>60</v>
      </c>
      <c r="N30" s="101" t="s">
        <v>63</v>
      </c>
    </row>
    <row r="31" spans="2:15" ht="15">
      <c r="B31" s="46">
        <f t="shared" si="0"/>
        <v>43241.76016081873</v>
      </c>
      <c r="C31" s="80" t="s">
        <v>61</v>
      </c>
      <c r="D31" s="48">
        <v>19</v>
      </c>
      <c r="E31" s="49">
        <v>8</v>
      </c>
      <c r="F31" s="50">
        <f t="shared" si="1"/>
        <v>209</v>
      </c>
      <c r="G31" s="50">
        <f aca="true" t="shared" si="10" ref="G31:G52">+G30+E31</f>
        <v>209</v>
      </c>
      <c r="H31" s="51">
        <f t="shared" si="2"/>
        <v>0.017543859649122806</v>
      </c>
      <c r="I31" s="52">
        <f t="shared" si="8"/>
        <v>43241.76016081873</v>
      </c>
      <c r="J31" s="53">
        <f t="shared" si="9"/>
      </c>
      <c r="K31" s="54"/>
      <c r="L31" s="62" t="s">
        <v>62</v>
      </c>
      <c r="M31" s="95">
        <v>60</v>
      </c>
      <c r="N31" s="101"/>
      <c r="O31" s="63"/>
    </row>
    <row r="32" spans="1:16" s="125" customFormat="1" ht="15">
      <c r="A32" s="111"/>
      <c r="B32" s="113">
        <f t="shared" si="0"/>
        <v>43241.77770467838</v>
      </c>
      <c r="C32" s="112" t="s">
        <v>157</v>
      </c>
      <c r="D32" s="114">
        <v>19</v>
      </c>
      <c r="E32" s="115">
        <v>8</v>
      </c>
      <c r="F32" s="116">
        <f t="shared" si="1"/>
        <v>217</v>
      </c>
      <c r="G32" s="116">
        <f t="shared" si="10"/>
        <v>217</v>
      </c>
      <c r="H32" s="117">
        <f t="shared" si="2"/>
        <v>0.017543859649122806</v>
      </c>
      <c r="I32" s="118">
        <f t="shared" si="8"/>
        <v>43241.77770467838</v>
      </c>
      <c r="J32" s="119"/>
      <c r="K32" s="120"/>
      <c r="L32" s="177" t="s">
        <v>64</v>
      </c>
      <c r="M32" s="126">
        <v>60</v>
      </c>
      <c r="N32" s="122"/>
      <c r="O32" s="123"/>
      <c r="P32" s="128"/>
    </row>
    <row r="33" spans="2:16" s="68" customFormat="1" ht="15">
      <c r="B33" s="46">
        <f t="shared" si="0"/>
        <v>43241.832529239786</v>
      </c>
      <c r="C33" s="80" t="s">
        <v>65</v>
      </c>
      <c r="D33" s="48">
        <v>19</v>
      </c>
      <c r="E33" s="49">
        <v>25</v>
      </c>
      <c r="F33" s="50">
        <f t="shared" si="1"/>
        <v>242</v>
      </c>
      <c r="G33" s="50">
        <f t="shared" si="10"/>
        <v>242</v>
      </c>
      <c r="H33" s="51">
        <f t="shared" si="2"/>
        <v>0.054824561403508776</v>
      </c>
      <c r="I33" s="64">
        <f t="shared" si="8"/>
        <v>43241.832529239786</v>
      </c>
      <c r="J33" s="65">
        <f t="shared" si="9"/>
      </c>
      <c r="K33" s="54"/>
      <c r="L33" s="55"/>
      <c r="M33" s="95">
        <v>60</v>
      </c>
      <c r="N33" s="101"/>
      <c r="O33" s="66"/>
      <c r="P33" s="67"/>
    </row>
    <row r="34" spans="1:16" s="125" customFormat="1" ht="15">
      <c r="A34" s="111"/>
      <c r="B34" s="113">
        <f t="shared" si="0"/>
        <v>43241.86761695908</v>
      </c>
      <c r="C34" s="112" t="s">
        <v>71</v>
      </c>
      <c r="D34" s="114">
        <v>19</v>
      </c>
      <c r="E34" s="115">
        <v>16</v>
      </c>
      <c r="F34" s="116">
        <f t="shared" si="1"/>
        <v>258</v>
      </c>
      <c r="G34" s="116">
        <f t="shared" si="10"/>
        <v>258</v>
      </c>
      <c r="H34" s="117">
        <f t="shared" si="2"/>
        <v>0.03508771929824561</v>
      </c>
      <c r="I34" s="118">
        <f t="shared" si="8"/>
        <v>43241.86761695908</v>
      </c>
      <c r="J34" s="116"/>
      <c r="K34" s="120"/>
      <c r="L34" s="121" t="s">
        <v>67</v>
      </c>
      <c r="M34" s="120">
        <v>60</v>
      </c>
      <c r="N34" s="120"/>
      <c r="O34" s="123"/>
      <c r="P34" s="128"/>
    </row>
    <row r="35" spans="2:15" ht="15">
      <c r="B35" s="46">
        <f t="shared" si="0"/>
        <v>43241.896125731015</v>
      </c>
      <c r="C35" s="80" t="s">
        <v>66</v>
      </c>
      <c r="D35" s="48">
        <v>19</v>
      </c>
      <c r="E35" s="49">
        <v>13</v>
      </c>
      <c r="F35" s="50">
        <f t="shared" si="1"/>
        <v>271</v>
      </c>
      <c r="G35" s="50">
        <f t="shared" si="10"/>
        <v>271</v>
      </c>
      <c r="H35" s="51">
        <f>IF((E35=0),"",E35/D35/24)</f>
        <v>0.028508771929824563</v>
      </c>
      <c r="I35" s="52">
        <f t="shared" si="8"/>
        <v>43241.896125731015</v>
      </c>
      <c r="J35" s="53">
        <f aca="true" t="shared" si="11" ref="J35:J48">IF(K35=0,"",I35+K35)</f>
      </c>
      <c r="K35" s="54"/>
      <c r="L35" s="69" t="s">
        <v>70</v>
      </c>
      <c r="M35" s="95">
        <v>77</v>
      </c>
      <c r="N35" s="101" t="s">
        <v>69</v>
      </c>
      <c r="O35" s="66"/>
    </row>
    <row r="36" spans="2:15" ht="15">
      <c r="B36" s="46">
        <f t="shared" si="0"/>
        <v>43241.90654239768</v>
      </c>
      <c r="C36" s="139" t="s">
        <v>68</v>
      </c>
      <c r="D36" s="140">
        <v>20</v>
      </c>
      <c r="E36" s="141">
        <v>5</v>
      </c>
      <c r="F36" s="142">
        <f t="shared" si="1"/>
        <v>276</v>
      </c>
      <c r="G36" s="169">
        <f t="shared" si="10"/>
        <v>276</v>
      </c>
      <c r="H36" s="143">
        <f>IF((E36=0),"",E36/D36/24)</f>
        <v>0.010416666666666666</v>
      </c>
      <c r="I36" s="144">
        <f t="shared" si="8"/>
        <v>43241.90654239768</v>
      </c>
      <c r="J36" s="145">
        <f t="shared" si="11"/>
        <v>43242.208625731015</v>
      </c>
      <c r="K36" s="146">
        <v>0.3020833333333333</v>
      </c>
      <c r="L36" s="147" t="s">
        <v>73</v>
      </c>
      <c r="M36" s="148">
        <v>77</v>
      </c>
      <c r="N36" s="149"/>
      <c r="O36" s="66" t="s">
        <v>25</v>
      </c>
    </row>
    <row r="37" spans="1:16" s="125" customFormat="1" ht="15">
      <c r="A37" s="111"/>
      <c r="B37" s="150">
        <f t="shared" si="0"/>
        <v>43242.2195906433</v>
      </c>
      <c r="C37" s="112" t="s">
        <v>72</v>
      </c>
      <c r="D37" s="114">
        <v>19</v>
      </c>
      <c r="E37" s="115">
        <v>5</v>
      </c>
      <c r="F37" s="116">
        <f t="shared" si="1"/>
        <v>281</v>
      </c>
      <c r="G37" s="142">
        <v>5</v>
      </c>
      <c r="H37" s="117">
        <f>IF((E37=0),"",E37/D37/24)</f>
        <v>0.010964912280701754</v>
      </c>
      <c r="I37" s="118">
        <f t="shared" si="8"/>
        <v>43242.2195906433</v>
      </c>
      <c r="J37" s="119">
        <f t="shared" si="11"/>
      </c>
      <c r="K37" s="120"/>
      <c r="L37" s="151" t="s">
        <v>74</v>
      </c>
      <c r="M37" s="95">
        <v>77</v>
      </c>
      <c r="N37" s="122"/>
      <c r="O37" s="123"/>
      <c r="P37" s="128"/>
    </row>
    <row r="38" spans="2:15" ht="15">
      <c r="B38" s="46">
        <f t="shared" si="0"/>
        <v>43242.23055555558</v>
      </c>
      <c r="C38" s="80" t="s">
        <v>75</v>
      </c>
      <c r="D38" s="48">
        <v>19</v>
      </c>
      <c r="E38" s="49">
        <v>5</v>
      </c>
      <c r="F38" s="50">
        <f t="shared" si="1"/>
        <v>286</v>
      </c>
      <c r="G38" s="50">
        <f t="shared" si="10"/>
        <v>10</v>
      </c>
      <c r="H38" s="51">
        <f>IF((E38=0),"",E38/D38/24)</f>
        <v>0.010964912280701754</v>
      </c>
      <c r="I38" s="52">
        <f t="shared" si="8"/>
        <v>43242.23055555558</v>
      </c>
      <c r="J38" s="53">
        <f t="shared" si="11"/>
      </c>
      <c r="K38" s="54"/>
      <c r="L38" s="55" t="s">
        <v>76</v>
      </c>
      <c r="M38" s="95">
        <v>77</v>
      </c>
      <c r="N38" s="103"/>
      <c r="O38" s="66"/>
    </row>
    <row r="39" spans="2:15" ht="15">
      <c r="B39" s="46">
        <f t="shared" si="0"/>
        <v>43242.25687134505</v>
      </c>
      <c r="C39" s="80" t="s">
        <v>77</v>
      </c>
      <c r="D39" s="48">
        <v>19</v>
      </c>
      <c r="E39" s="49">
        <v>12</v>
      </c>
      <c r="F39" s="50">
        <f t="shared" si="1"/>
        <v>298</v>
      </c>
      <c r="G39" s="50">
        <f t="shared" si="10"/>
        <v>22</v>
      </c>
      <c r="H39" s="51">
        <f t="shared" si="2"/>
        <v>0.02631578947368421</v>
      </c>
      <c r="I39" s="52">
        <f t="shared" si="8"/>
        <v>43242.25687134505</v>
      </c>
      <c r="J39" s="53">
        <f t="shared" si="11"/>
      </c>
      <c r="K39" s="54"/>
      <c r="L39" s="55" t="s">
        <v>78</v>
      </c>
      <c r="M39" s="95">
        <v>77</v>
      </c>
      <c r="N39" s="101"/>
      <c r="O39" s="66"/>
    </row>
    <row r="40" spans="1:16" s="71" customFormat="1" ht="15">
      <c r="A40" s="107"/>
      <c r="B40" s="46">
        <f t="shared" si="0"/>
        <v>43242.2744152047</v>
      </c>
      <c r="C40" s="80" t="s">
        <v>79</v>
      </c>
      <c r="D40" s="48">
        <v>19</v>
      </c>
      <c r="E40" s="49">
        <v>8</v>
      </c>
      <c r="F40" s="50">
        <f t="shared" si="1"/>
        <v>306</v>
      </c>
      <c r="G40" s="50">
        <f t="shared" si="10"/>
        <v>30</v>
      </c>
      <c r="H40" s="51">
        <f t="shared" si="2"/>
        <v>0.017543859649122806</v>
      </c>
      <c r="I40" s="52">
        <f t="shared" si="8"/>
        <v>43242.2744152047</v>
      </c>
      <c r="J40" s="53">
        <f t="shared" si="11"/>
      </c>
      <c r="K40" s="54"/>
      <c r="L40" s="55" t="s">
        <v>80</v>
      </c>
      <c r="M40" s="95">
        <v>77</v>
      </c>
      <c r="N40" s="101"/>
      <c r="O40" s="66"/>
      <c r="P40" s="70"/>
    </row>
    <row r="41" spans="1:16" s="125" customFormat="1" ht="15">
      <c r="A41" s="111"/>
      <c r="B41" s="113">
        <f t="shared" si="0"/>
        <v>43242.31169590646</v>
      </c>
      <c r="C41" s="159" t="s">
        <v>81</v>
      </c>
      <c r="D41" s="114">
        <v>19</v>
      </c>
      <c r="E41" s="115">
        <v>17</v>
      </c>
      <c r="F41" s="116">
        <f t="shared" si="1"/>
        <v>323</v>
      </c>
      <c r="G41" s="116">
        <f t="shared" si="10"/>
        <v>47</v>
      </c>
      <c r="H41" s="117">
        <f t="shared" si="2"/>
        <v>0.03728070175438596</v>
      </c>
      <c r="I41" s="118">
        <f t="shared" si="8"/>
        <v>43242.31169590646</v>
      </c>
      <c r="J41" s="119">
        <f t="shared" si="11"/>
      </c>
      <c r="K41" s="120"/>
      <c r="L41" s="121" t="s">
        <v>82</v>
      </c>
      <c r="M41" s="126">
        <v>77</v>
      </c>
      <c r="N41" s="122"/>
      <c r="O41" s="123"/>
      <c r="P41" s="128"/>
    </row>
    <row r="42" spans="1:16" s="156" customFormat="1" ht="15">
      <c r="A42" s="111"/>
      <c r="B42" s="152"/>
      <c r="C42" s="129" t="s">
        <v>159</v>
      </c>
      <c r="D42" s="180">
        <v>20</v>
      </c>
      <c r="E42" s="131">
        <v>27</v>
      </c>
      <c r="F42" s="132">
        <f t="shared" si="1"/>
        <v>350</v>
      </c>
      <c r="G42" s="132">
        <f t="shared" si="10"/>
        <v>74</v>
      </c>
      <c r="H42" s="133">
        <f t="shared" si="2"/>
        <v>0.05625</v>
      </c>
      <c r="I42" s="181">
        <f t="shared" si="8"/>
        <v>43242.36794590646</v>
      </c>
      <c r="J42" s="182">
        <f t="shared" si="11"/>
      </c>
      <c r="K42" s="136"/>
      <c r="L42" s="158" t="s">
        <v>83</v>
      </c>
      <c r="M42" s="137">
        <v>77</v>
      </c>
      <c r="N42" s="138"/>
      <c r="O42" s="123" t="s">
        <v>29</v>
      </c>
      <c r="P42" s="155"/>
    </row>
    <row r="43" spans="2:15" ht="15">
      <c r="B43" s="46">
        <f t="shared" si="0"/>
        <v>43242.392068713474</v>
      </c>
      <c r="C43" s="157" t="s">
        <v>84</v>
      </c>
      <c r="D43" s="48">
        <v>19</v>
      </c>
      <c r="E43" s="49">
        <v>11</v>
      </c>
      <c r="F43" s="50">
        <f t="shared" si="1"/>
        <v>361</v>
      </c>
      <c r="G43" s="50">
        <f t="shared" si="10"/>
        <v>85</v>
      </c>
      <c r="H43" s="51">
        <f>IF((E43=0),"",E43/D43/24)</f>
        <v>0.024122807017543862</v>
      </c>
      <c r="I43" s="52">
        <f t="shared" si="8"/>
        <v>43242.392068713474</v>
      </c>
      <c r="J43" s="53">
        <f t="shared" si="11"/>
      </c>
      <c r="K43" s="54"/>
      <c r="L43" s="47" t="s">
        <v>85</v>
      </c>
      <c r="M43" s="95">
        <v>77</v>
      </c>
      <c r="N43" s="101"/>
      <c r="O43" s="66"/>
    </row>
    <row r="44" spans="2:15" ht="15">
      <c r="B44" s="46">
        <f t="shared" si="0"/>
        <v>43242.424963450314</v>
      </c>
      <c r="C44" s="80" t="s">
        <v>86</v>
      </c>
      <c r="D44" s="48">
        <v>19</v>
      </c>
      <c r="E44" s="49">
        <v>15</v>
      </c>
      <c r="F44" s="50">
        <f t="shared" si="1"/>
        <v>376</v>
      </c>
      <c r="G44" s="50">
        <f t="shared" si="10"/>
        <v>100</v>
      </c>
      <c r="H44" s="51">
        <f>IF((E44=0),"",E44/D44/24)</f>
        <v>0.03289473684210526</v>
      </c>
      <c r="I44" s="52">
        <f t="shared" si="8"/>
        <v>43242.424963450314</v>
      </c>
      <c r="J44" s="53">
        <f t="shared" si="11"/>
      </c>
      <c r="K44" s="54"/>
      <c r="L44" s="47" t="s">
        <v>87</v>
      </c>
      <c r="M44" s="95">
        <v>77</v>
      </c>
      <c r="N44" s="101"/>
      <c r="O44" s="66"/>
    </row>
    <row r="45" spans="2:15" ht="15">
      <c r="B45" s="46">
        <f t="shared" si="0"/>
        <v>43242.457858187154</v>
      </c>
      <c r="C45" s="80" t="s">
        <v>88</v>
      </c>
      <c r="D45" s="48">
        <v>19</v>
      </c>
      <c r="E45" s="49">
        <v>15</v>
      </c>
      <c r="F45" s="50">
        <f t="shared" si="1"/>
        <v>391</v>
      </c>
      <c r="G45" s="50">
        <f t="shared" si="10"/>
        <v>115</v>
      </c>
      <c r="H45" s="51">
        <f>IF((E45=0),"",E45/D45/24)</f>
        <v>0.03289473684210526</v>
      </c>
      <c r="I45" s="52">
        <f t="shared" si="8"/>
        <v>43242.457858187154</v>
      </c>
      <c r="J45" s="53">
        <f t="shared" si="11"/>
      </c>
      <c r="K45" s="54"/>
      <c r="L45" s="55" t="s">
        <v>90</v>
      </c>
      <c r="M45" s="95">
        <v>45</v>
      </c>
      <c r="N45" s="101" t="s">
        <v>89</v>
      </c>
      <c r="O45" s="66"/>
    </row>
    <row r="46" spans="1:16" s="125" customFormat="1" ht="15">
      <c r="A46" s="111"/>
      <c r="B46" s="113">
        <f t="shared" si="0"/>
        <v>43242.49513888891</v>
      </c>
      <c r="C46" s="112" t="s">
        <v>160</v>
      </c>
      <c r="D46" s="114">
        <v>19</v>
      </c>
      <c r="E46" s="115">
        <v>17</v>
      </c>
      <c r="F46" s="116">
        <f t="shared" si="1"/>
        <v>408</v>
      </c>
      <c r="G46" s="116">
        <f t="shared" si="10"/>
        <v>132</v>
      </c>
      <c r="H46" s="117">
        <f>IF((E46=0),"",E46/D46/24)</f>
        <v>0.03728070175438596</v>
      </c>
      <c r="I46" s="118">
        <f t="shared" si="8"/>
        <v>43242.49513888891</v>
      </c>
      <c r="J46" s="119">
        <f t="shared" si="11"/>
        <v>43242.52638888891</v>
      </c>
      <c r="K46" s="120">
        <v>0.03125</v>
      </c>
      <c r="L46" s="121" t="s">
        <v>92</v>
      </c>
      <c r="M46" s="126">
        <v>45</v>
      </c>
      <c r="N46" s="122"/>
      <c r="O46" s="123"/>
      <c r="P46" s="128"/>
    </row>
    <row r="47" spans="2:15" ht="15">
      <c r="B47" s="46">
        <f t="shared" si="0"/>
        <v>43242.55928362575</v>
      </c>
      <c r="C47" s="80" t="s">
        <v>91</v>
      </c>
      <c r="D47" s="48">
        <v>19</v>
      </c>
      <c r="E47" s="49">
        <v>15</v>
      </c>
      <c r="F47" s="50">
        <f t="shared" si="1"/>
        <v>423</v>
      </c>
      <c r="G47" s="50">
        <f t="shared" si="10"/>
        <v>147</v>
      </c>
      <c r="H47" s="51">
        <f t="shared" si="2"/>
        <v>0.03289473684210526</v>
      </c>
      <c r="I47" s="52">
        <f t="shared" si="8"/>
        <v>43242.55928362575</v>
      </c>
      <c r="J47" s="53">
        <f t="shared" si="11"/>
      </c>
      <c r="K47" s="54"/>
      <c r="L47" s="55" t="s">
        <v>94</v>
      </c>
      <c r="M47" s="95">
        <v>45</v>
      </c>
      <c r="N47" s="101"/>
      <c r="O47" s="66"/>
    </row>
    <row r="48" spans="2:15" ht="15">
      <c r="B48" s="46">
        <f t="shared" si="0"/>
        <v>43242.579020467856</v>
      </c>
      <c r="C48" s="80" t="s">
        <v>93</v>
      </c>
      <c r="D48" s="48">
        <v>19</v>
      </c>
      <c r="E48" s="49">
        <v>9</v>
      </c>
      <c r="F48" s="50">
        <f t="shared" si="1"/>
        <v>432</v>
      </c>
      <c r="G48" s="50">
        <f t="shared" si="10"/>
        <v>156</v>
      </c>
      <c r="H48" s="51">
        <f t="shared" si="2"/>
        <v>0.019736842105263157</v>
      </c>
      <c r="I48" s="52">
        <f t="shared" si="8"/>
        <v>43242.579020467856</v>
      </c>
      <c r="J48" s="53">
        <f t="shared" si="11"/>
      </c>
      <c r="K48" s="54"/>
      <c r="L48" s="55" t="s">
        <v>95</v>
      </c>
      <c r="M48" s="95">
        <v>45</v>
      </c>
      <c r="N48" s="101"/>
      <c r="O48" s="66"/>
    </row>
    <row r="49" spans="1:16" s="125" customFormat="1" ht="15">
      <c r="A49" s="111"/>
      <c r="B49" s="113">
        <f t="shared" si="0"/>
        <v>43242.59875730996</v>
      </c>
      <c r="C49" s="112" t="s">
        <v>96</v>
      </c>
      <c r="D49" s="114">
        <v>19</v>
      </c>
      <c r="E49" s="115">
        <v>9</v>
      </c>
      <c r="F49" s="116">
        <f t="shared" si="1"/>
        <v>441</v>
      </c>
      <c r="G49" s="116">
        <f t="shared" si="10"/>
        <v>165</v>
      </c>
      <c r="H49" s="117">
        <f t="shared" si="2"/>
        <v>0.019736842105263157</v>
      </c>
      <c r="I49" s="118">
        <f t="shared" si="8"/>
        <v>43242.59875730996</v>
      </c>
      <c r="J49" s="119"/>
      <c r="K49" s="120"/>
      <c r="L49" s="121" t="s">
        <v>97</v>
      </c>
      <c r="M49" s="95">
        <v>45</v>
      </c>
      <c r="N49" s="122"/>
      <c r="O49" s="123"/>
      <c r="P49" s="128"/>
    </row>
    <row r="50" spans="1:16" s="125" customFormat="1" ht="15">
      <c r="A50" s="111"/>
      <c r="B50" s="113">
        <f t="shared" si="0"/>
        <v>43242.61630116961</v>
      </c>
      <c r="C50" s="112" t="s">
        <v>98</v>
      </c>
      <c r="D50" s="114">
        <v>19</v>
      </c>
      <c r="E50" s="115">
        <v>8</v>
      </c>
      <c r="F50" s="116">
        <f t="shared" si="1"/>
        <v>449</v>
      </c>
      <c r="G50" s="116">
        <f t="shared" si="10"/>
        <v>173</v>
      </c>
      <c r="H50" s="117">
        <f t="shared" si="2"/>
        <v>0.017543859649122806</v>
      </c>
      <c r="I50" s="118">
        <f t="shared" si="8"/>
        <v>43242.61630116961</v>
      </c>
      <c r="J50" s="119">
        <f aca="true" t="shared" si="12" ref="J50:J65">IF(K50=0,"",I50+K50)</f>
      </c>
      <c r="K50" s="120"/>
      <c r="L50" s="121" t="s">
        <v>99</v>
      </c>
      <c r="M50" s="126">
        <v>45</v>
      </c>
      <c r="N50" s="122"/>
      <c r="O50" s="123"/>
      <c r="P50" s="128"/>
    </row>
    <row r="51" spans="2:15" ht="15">
      <c r="B51" s="46">
        <f t="shared" si="0"/>
        <v>43242.643384502946</v>
      </c>
      <c r="C51" s="129" t="s">
        <v>161</v>
      </c>
      <c r="D51" s="130">
        <v>20</v>
      </c>
      <c r="E51" s="131">
        <v>13</v>
      </c>
      <c r="F51" s="132">
        <f t="shared" si="1"/>
        <v>462</v>
      </c>
      <c r="G51" s="132">
        <f t="shared" si="10"/>
        <v>186</v>
      </c>
      <c r="H51" s="133">
        <f t="shared" si="2"/>
        <v>0.027083333333333334</v>
      </c>
      <c r="I51" s="134">
        <f t="shared" si="8"/>
        <v>43242.643384502946</v>
      </c>
      <c r="J51" s="135">
        <f t="shared" si="12"/>
      </c>
      <c r="K51" s="136"/>
      <c r="L51" s="183" t="s">
        <v>100</v>
      </c>
      <c r="M51" s="137">
        <v>45</v>
      </c>
      <c r="N51" s="138"/>
      <c r="O51" s="164" t="s">
        <v>30</v>
      </c>
    </row>
    <row r="52" spans="2:16" s="68" customFormat="1" ht="15">
      <c r="B52" s="46">
        <f t="shared" si="0"/>
        <v>43242.66970029242</v>
      </c>
      <c r="C52" s="80" t="s">
        <v>101</v>
      </c>
      <c r="D52" s="48">
        <v>19</v>
      </c>
      <c r="E52" s="49">
        <v>12</v>
      </c>
      <c r="F52" s="50">
        <f t="shared" si="1"/>
        <v>474</v>
      </c>
      <c r="G52" s="50">
        <f t="shared" si="10"/>
        <v>198</v>
      </c>
      <c r="H52" s="51">
        <f t="shared" si="2"/>
        <v>0.02631578947368421</v>
      </c>
      <c r="I52" s="52">
        <f t="shared" si="8"/>
        <v>43242.66970029242</v>
      </c>
      <c r="J52" s="65">
        <f t="shared" si="12"/>
      </c>
      <c r="K52" s="54"/>
      <c r="L52" s="72" t="s">
        <v>103</v>
      </c>
      <c r="M52" s="96">
        <v>18</v>
      </c>
      <c r="N52" s="101" t="s">
        <v>102</v>
      </c>
      <c r="O52" s="73"/>
      <c r="P52" s="67"/>
    </row>
    <row r="53" spans="1:16" s="125" customFormat="1" ht="15">
      <c r="A53" s="111"/>
      <c r="B53" s="113">
        <f t="shared" si="0"/>
        <v>43242.70040204681</v>
      </c>
      <c r="C53" s="112" t="s">
        <v>104</v>
      </c>
      <c r="D53" s="114">
        <v>19</v>
      </c>
      <c r="E53" s="115">
        <v>14</v>
      </c>
      <c r="F53" s="116">
        <f aca="true" t="shared" si="13" ref="F53:F62">IF((E53)=0,"",E53+F52)</f>
        <v>488</v>
      </c>
      <c r="G53" s="116">
        <f aca="true" t="shared" si="14" ref="G53:G62">+G52+E53</f>
        <v>212</v>
      </c>
      <c r="H53" s="117">
        <f t="shared" si="2"/>
        <v>0.03070175438596491</v>
      </c>
      <c r="I53" s="118">
        <f t="shared" si="8"/>
        <v>43242.70040204681</v>
      </c>
      <c r="J53" s="119">
        <f t="shared" si="12"/>
      </c>
      <c r="K53" s="120"/>
      <c r="L53" s="161" t="s">
        <v>105</v>
      </c>
      <c r="M53" s="96">
        <v>18</v>
      </c>
      <c r="N53" s="122"/>
      <c r="O53" s="123"/>
      <c r="P53" s="128"/>
    </row>
    <row r="54" spans="2:15" ht="15">
      <c r="B54" s="46">
        <f t="shared" si="0"/>
        <v>43242.737682748564</v>
      </c>
      <c r="C54" s="162" t="s">
        <v>106</v>
      </c>
      <c r="D54" s="48">
        <v>19</v>
      </c>
      <c r="E54" s="49">
        <v>17</v>
      </c>
      <c r="F54" s="50">
        <f t="shared" si="13"/>
        <v>505</v>
      </c>
      <c r="G54" s="50">
        <f t="shared" si="14"/>
        <v>229</v>
      </c>
      <c r="H54" s="51">
        <f t="shared" si="2"/>
        <v>0.03728070175438596</v>
      </c>
      <c r="I54" s="52">
        <f t="shared" si="8"/>
        <v>43242.737682748564</v>
      </c>
      <c r="J54" s="53">
        <f t="shared" si="12"/>
      </c>
      <c r="K54" s="54"/>
      <c r="L54" s="74" t="s">
        <v>107</v>
      </c>
      <c r="M54" s="96">
        <v>18</v>
      </c>
      <c r="N54" s="101"/>
      <c r="O54" s="63"/>
    </row>
    <row r="55" spans="1:16" s="156" customFormat="1" ht="15">
      <c r="A55" s="111"/>
      <c r="B55" s="163">
        <f t="shared" si="0"/>
        <v>43242.77715643278</v>
      </c>
      <c r="C55" s="112" t="s">
        <v>162</v>
      </c>
      <c r="D55" s="114">
        <v>19</v>
      </c>
      <c r="E55" s="115">
        <v>18</v>
      </c>
      <c r="F55" s="116">
        <f t="shared" si="13"/>
        <v>523</v>
      </c>
      <c r="G55" s="165">
        <f t="shared" si="14"/>
        <v>247</v>
      </c>
      <c r="H55" s="117">
        <f>IF((E55=0),"",E55/D55/24)</f>
        <v>0.039473684210526314</v>
      </c>
      <c r="I55" s="153">
        <f t="shared" si="8"/>
        <v>43242.77715643278</v>
      </c>
      <c r="J55" s="154">
        <f t="shared" si="12"/>
      </c>
      <c r="K55" s="120"/>
      <c r="L55" s="161" t="s">
        <v>108</v>
      </c>
      <c r="M55" s="160">
        <v>18</v>
      </c>
      <c r="N55" s="126"/>
      <c r="O55" s="164"/>
      <c r="P55" s="155"/>
    </row>
    <row r="56" spans="2:15" ht="15">
      <c r="B56" s="83"/>
      <c r="C56" s="80" t="s">
        <v>109</v>
      </c>
      <c r="D56" s="48">
        <v>19</v>
      </c>
      <c r="E56" s="49">
        <v>7</v>
      </c>
      <c r="F56" s="50">
        <f t="shared" si="13"/>
        <v>530</v>
      </c>
      <c r="G56" s="116">
        <f>G55+E56</f>
        <v>254</v>
      </c>
      <c r="H56" s="51">
        <f>IF((E56=0),"",E56/D56/24)</f>
        <v>0.015350877192982455</v>
      </c>
      <c r="I56" s="52">
        <f t="shared" si="8"/>
        <v>43242.79250730997</v>
      </c>
      <c r="J56" s="53">
        <f t="shared" si="12"/>
      </c>
      <c r="K56" s="54"/>
      <c r="L56" s="166" t="s">
        <v>110</v>
      </c>
      <c r="M56" s="160">
        <v>18</v>
      </c>
      <c r="N56" s="101"/>
      <c r="O56" s="63"/>
    </row>
    <row r="57" spans="2:15" ht="15">
      <c r="B57" s="46">
        <f t="shared" si="0"/>
        <v>43242.845138888915</v>
      </c>
      <c r="C57" s="139" t="s">
        <v>164</v>
      </c>
      <c r="D57" s="140">
        <v>19</v>
      </c>
      <c r="E57" s="141">
        <v>24</v>
      </c>
      <c r="F57" s="142">
        <f t="shared" si="13"/>
        <v>554</v>
      </c>
      <c r="G57" s="169">
        <f t="shared" si="14"/>
        <v>278</v>
      </c>
      <c r="H57" s="143">
        <f t="shared" si="2"/>
        <v>0.05263157894736842</v>
      </c>
      <c r="I57" s="144">
        <f t="shared" si="8"/>
        <v>43242.845138888915</v>
      </c>
      <c r="J57" s="145">
        <f t="shared" si="12"/>
        <v>43243.20833333336</v>
      </c>
      <c r="K57" s="146">
        <v>0.36319444444444443</v>
      </c>
      <c r="L57" s="167" t="s">
        <v>111</v>
      </c>
      <c r="M57" s="168">
        <v>18</v>
      </c>
      <c r="N57" s="149"/>
      <c r="O57" s="164"/>
    </row>
    <row r="58" spans="2:15" ht="15">
      <c r="B58" s="150">
        <f t="shared" si="0"/>
        <v>43243.23464912283</v>
      </c>
      <c r="C58" s="80" t="s">
        <v>112</v>
      </c>
      <c r="D58" s="48">
        <v>19</v>
      </c>
      <c r="E58" s="49">
        <v>12</v>
      </c>
      <c r="F58" s="50">
        <f t="shared" si="13"/>
        <v>566</v>
      </c>
      <c r="G58" s="142">
        <v>12</v>
      </c>
      <c r="H58" s="51">
        <f t="shared" si="2"/>
        <v>0.02631578947368421</v>
      </c>
      <c r="I58" s="52">
        <f t="shared" si="8"/>
        <v>43243.23464912283</v>
      </c>
      <c r="J58" s="53">
        <f t="shared" si="12"/>
      </c>
      <c r="K58" s="54"/>
      <c r="L58" s="74" t="s">
        <v>113</v>
      </c>
      <c r="M58" s="96" t="s">
        <v>114</v>
      </c>
      <c r="N58" s="101" t="s">
        <v>115</v>
      </c>
      <c r="O58" s="66"/>
    </row>
    <row r="59" spans="2:15" ht="15">
      <c r="B59" s="46">
        <f t="shared" si="0"/>
        <v>43243.26754385967</v>
      </c>
      <c r="C59" s="80" t="s">
        <v>116</v>
      </c>
      <c r="D59" s="48">
        <v>19</v>
      </c>
      <c r="E59" s="49">
        <v>15</v>
      </c>
      <c r="F59" s="50">
        <f t="shared" si="13"/>
        <v>581</v>
      </c>
      <c r="G59" s="50">
        <f t="shared" si="14"/>
        <v>27</v>
      </c>
      <c r="H59" s="51">
        <f t="shared" si="2"/>
        <v>0.03289473684210526</v>
      </c>
      <c r="I59" s="52">
        <f t="shared" si="8"/>
        <v>43243.26754385967</v>
      </c>
      <c r="J59" s="53">
        <f t="shared" si="12"/>
      </c>
      <c r="K59" s="54"/>
      <c r="L59" s="74" t="s">
        <v>21</v>
      </c>
      <c r="M59" s="96" t="s">
        <v>114</v>
      </c>
      <c r="N59" s="101"/>
      <c r="O59" s="63"/>
    </row>
    <row r="60" spans="2:15" ht="15">
      <c r="B60" s="46">
        <f t="shared" si="0"/>
        <v>43243.28070175441</v>
      </c>
      <c r="C60" s="129" t="s">
        <v>163</v>
      </c>
      <c r="D60" s="130">
        <v>19</v>
      </c>
      <c r="E60" s="131">
        <v>6</v>
      </c>
      <c r="F60" s="132">
        <f t="shared" si="13"/>
        <v>587</v>
      </c>
      <c r="G60" s="132">
        <f t="shared" si="14"/>
        <v>33</v>
      </c>
      <c r="H60" s="133">
        <f t="shared" si="2"/>
        <v>0.013157894736842105</v>
      </c>
      <c r="I60" s="134">
        <f t="shared" si="8"/>
        <v>43243.28070175441</v>
      </c>
      <c r="J60" s="135">
        <f t="shared" si="12"/>
      </c>
      <c r="K60" s="136"/>
      <c r="L60" s="184" t="s">
        <v>117</v>
      </c>
      <c r="M60" s="185" t="s">
        <v>114</v>
      </c>
      <c r="N60" s="138"/>
      <c r="O60" s="123" t="s">
        <v>31</v>
      </c>
    </row>
    <row r="61" spans="2:15" ht="15">
      <c r="B61" s="46">
        <f t="shared" si="0"/>
        <v>43243.3311403509</v>
      </c>
      <c r="C61" s="80" t="s">
        <v>118</v>
      </c>
      <c r="D61" s="48">
        <v>19</v>
      </c>
      <c r="E61" s="49">
        <v>23</v>
      </c>
      <c r="F61" s="50">
        <f t="shared" si="13"/>
        <v>610</v>
      </c>
      <c r="G61" s="50">
        <f t="shared" si="14"/>
        <v>56</v>
      </c>
      <c r="H61" s="51">
        <f t="shared" si="2"/>
        <v>0.05043859649122807</v>
      </c>
      <c r="I61" s="52">
        <f t="shared" si="8"/>
        <v>43243.3311403509</v>
      </c>
      <c r="J61" s="53">
        <f t="shared" si="12"/>
      </c>
      <c r="K61" s="53"/>
      <c r="L61" s="55" t="s">
        <v>119</v>
      </c>
      <c r="M61" s="96" t="s">
        <v>114</v>
      </c>
      <c r="N61" s="101"/>
      <c r="O61" s="66"/>
    </row>
    <row r="62" spans="2:15" ht="15">
      <c r="B62" s="46">
        <f t="shared" si="0"/>
        <v>43243.37500000002</v>
      </c>
      <c r="C62" s="80" t="s">
        <v>120</v>
      </c>
      <c r="D62" s="48">
        <v>19</v>
      </c>
      <c r="E62" s="49">
        <v>20</v>
      </c>
      <c r="F62" s="50">
        <f t="shared" si="13"/>
        <v>630</v>
      </c>
      <c r="G62" s="50">
        <f t="shared" si="14"/>
        <v>76</v>
      </c>
      <c r="H62" s="51">
        <f aca="true" t="shared" si="15" ref="H62:H68">IF((E62=0),"",E62/D62/24)</f>
        <v>0.043859649122807015</v>
      </c>
      <c r="I62" s="52">
        <f t="shared" si="8"/>
        <v>43243.37500000002</v>
      </c>
      <c r="J62" s="53">
        <f t="shared" si="12"/>
      </c>
      <c r="K62" s="53"/>
      <c r="L62" s="55" t="s">
        <v>121</v>
      </c>
      <c r="M62" s="96" t="s">
        <v>114</v>
      </c>
      <c r="N62" s="101"/>
      <c r="O62" s="66"/>
    </row>
    <row r="63" spans="2:15" ht="15">
      <c r="B63" s="46">
        <f t="shared" si="0"/>
        <v>43243.41228070178</v>
      </c>
      <c r="C63" s="80" t="s">
        <v>122</v>
      </c>
      <c r="D63" s="48">
        <v>19</v>
      </c>
      <c r="E63" s="49">
        <v>17</v>
      </c>
      <c r="F63" s="50">
        <f aca="true" t="shared" si="16" ref="F63:F68">IF((E63)=0,"",E63+F62)</f>
        <v>647</v>
      </c>
      <c r="G63" s="50">
        <f aca="true" t="shared" si="17" ref="G63:G68">+G62+E63</f>
        <v>93</v>
      </c>
      <c r="H63" s="51">
        <f t="shared" si="15"/>
        <v>0.03728070175438596</v>
      </c>
      <c r="I63" s="52">
        <f t="shared" si="8"/>
        <v>43243.41228070178</v>
      </c>
      <c r="J63" s="53">
        <f t="shared" si="12"/>
      </c>
      <c r="K63" s="53"/>
      <c r="L63" s="55" t="s">
        <v>123</v>
      </c>
      <c r="M63" s="96" t="s">
        <v>114</v>
      </c>
      <c r="N63" s="101"/>
      <c r="O63" s="66"/>
    </row>
    <row r="64" spans="2:15" ht="15">
      <c r="B64" s="46">
        <f t="shared" si="0"/>
        <v>43243.42324561406</v>
      </c>
      <c r="C64" s="81" t="s">
        <v>124</v>
      </c>
      <c r="D64" s="48">
        <v>19</v>
      </c>
      <c r="E64" s="49">
        <v>5</v>
      </c>
      <c r="F64" s="50">
        <f t="shared" si="16"/>
        <v>652</v>
      </c>
      <c r="G64" s="50">
        <f t="shared" si="17"/>
        <v>98</v>
      </c>
      <c r="H64" s="51">
        <f t="shared" si="15"/>
        <v>0.010964912280701754</v>
      </c>
      <c r="I64" s="52">
        <f t="shared" si="8"/>
        <v>43243.42324561406</v>
      </c>
      <c r="J64" s="53">
        <f t="shared" si="12"/>
      </c>
      <c r="K64" s="53"/>
      <c r="L64" s="55" t="s">
        <v>123</v>
      </c>
      <c r="M64" s="96" t="s">
        <v>114</v>
      </c>
      <c r="N64" s="101"/>
      <c r="O64" s="66"/>
    </row>
    <row r="65" spans="2:15" ht="15">
      <c r="B65" s="46">
        <f t="shared" si="0"/>
        <v>43243.445175438625</v>
      </c>
      <c r="C65" s="80" t="s">
        <v>125</v>
      </c>
      <c r="D65" s="48">
        <v>19</v>
      </c>
      <c r="E65" s="49">
        <v>10</v>
      </c>
      <c r="F65" s="50">
        <f t="shared" si="16"/>
        <v>662</v>
      </c>
      <c r="G65" s="50">
        <f t="shared" si="17"/>
        <v>108</v>
      </c>
      <c r="H65" s="51">
        <f t="shared" si="15"/>
        <v>0.021929824561403508</v>
      </c>
      <c r="I65" s="52">
        <f t="shared" si="8"/>
        <v>43243.445175438625</v>
      </c>
      <c r="J65" s="53">
        <f t="shared" si="12"/>
      </c>
      <c r="K65" s="53"/>
      <c r="L65" s="55" t="s">
        <v>126</v>
      </c>
      <c r="M65" s="96">
        <v>63</v>
      </c>
      <c r="N65" s="122" t="s">
        <v>127</v>
      </c>
      <c r="O65" s="63"/>
    </row>
    <row r="66" spans="2:15" ht="15">
      <c r="B66" s="46">
        <f t="shared" si="0"/>
        <v>43243.478070175464</v>
      </c>
      <c r="C66" s="80" t="s">
        <v>128</v>
      </c>
      <c r="D66" s="48">
        <v>19</v>
      </c>
      <c r="E66" s="49">
        <v>15</v>
      </c>
      <c r="F66" s="50">
        <f t="shared" si="16"/>
        <v>677</v>
      </c>
      <c r="G66" s="50">
        <f t="shared" si="17"/>
        <v>123</v>
      </c>
      <c r="H66" s="51">
        <f t="shared" si="15"/>
        <v>0.03289473684210526</v>
      </c>
      <c r="I66" s="52">
        <f t="shared" si="8"/>
        <v>43243.478070175464</v>
      </c>
      <c r="J66" s="53">
        <f aca="true" t="shared" si="18" ref="J66:J71">IF(K66=0,"",I66+K66)</f>
      </c>
      <c r="K66" s="53"/>
      <c r="L66" s="166" t="s">
        <v>129</v>
      </c>
      <c r="M66" s="160">
        <v>63</v>
      </c>
      <c r="N66" s="101"/>
      <c r="O66" s="66"/>
    </row>
    <row r="67" spans="2:15" ht="15">
      <c r="B67" s="46">
        <f t="shared" si="0"/>
        <v>43243.493421052655</v>
      </c>
      <c r="C67" s="80" t="s">
        <v>130</v>
      </c>
      <c r="D67" s="48">
        <v>19</v>
      </c>
      <c r="E67" s="49">
        <v>7</v>
      </c>
      <c r="F67" s="50">
        <f t="shared" si="16"/>
        <v>684</v>
      </c>
      <c r="G67" s="50">
        <f t="shared" si="17"/>
        <v>130</v>
      </c>
      <c r="H67" s="51">
        <f t="shared" si="15"/>
        <v>0.015350877192982455</v>
      </c>
      <c r="I67" s="52">
        <f t="shared" si="8"/>
        <v>43243.493421052655</v>
      </c>
      <c r="J67" s="53">
        <f t="shared" si="18"/>
      </c>
      <c r="K67" s="53"/>
      <c r="L67" s="55" t="s">
        <v>131</v>
      </c>
      <c r="M67" s="160">
        <v>63</v>
      </c>
      <c r="N67" s="101"/>
      <c r="O67" s="63"/>
    </row>
    <row r="68" spans="2:16" s="68" customFormat="1" ht="15">
      <c r="B68" s="46">
        <f t="shared" si="0"/>
        <v>43243.51535087722</v>
      </c>
      <c r="C68" s="80" t="s">
        <v>132</v>
      </c>
      <c r="D68" s="48">
        <v>19</v>
      </c>
      <c r="E68" s="49">
        <v>10</v>
      </c>
      <c r="F68" s="50">
        <f t="shared" si="16"/>
        <v>694</v>
      </c>
      <c r="G68" s="50">
        <f t="shared" si="17"/>
        <v>140</v>
      </c>
      <c r="H68" s="51">
        <f t="shared" si="15"/>
        <v>0.021929824561403508</v>
      </c>
      <c r="I68" s="52">
        <f t="shared" si="8"/>
        <v>43243.51535087722</v>
      </c>
      <c r="J68" s="53">
        <f t="shared" si="18"/>
      </c>
      <c r="K68" s="53"/>
      <c r="L68" s="55" t="s">
        <v>133</v>
      </c>
      <c r="M68" s="160">
        <v>63</v>
      </c>
      <c r="N68" s="101"/>
      <c r="O68" s="66"/>
      <c r="P68" s="67"/>
    </row>
    <row r="69" spans="1:16" s="125" customFormat="1" ht="15">
      <c r="A69" s="111"/>
      <c r="B69" s="113">
        <f t="shared" si="0"/>
        <v>43243.524122807044</v>
      </c>
      <c r="C69" s="129" t="s">
        <v>165</v>
      </c>
      <c r="D69" s="130">
        <v>19</v>
      </c>
      <c r="E69" s="131">
        <v>4</v>
      </c>
      <c r="F69" s="132">
        <f t="shared" si="1"/>
        <v>698</v>
      </c>
      <c r="G69" s="132">
        <f aca="true" t="shared" si="19" ref="G69:G85">+G68+E69</f>
        <v>144</v>
      </c>
      <c r="H69" s="133">
        <f t="shared" si="2"/>
        <v>0.008771929824561403</v>
      </c>
      <c r="I69" s="134">
        <f t="shared" si="8"/>
        <v>43243.524122807044</v>
      </c>
      <c r="J69" s="135">
        <f t="shared" si="18"/>
        <v>43243.56578947371</v>
      </c>
      <c r="K69" s="186">
        <v>0.041666666666666664</v>
      </c>
      <c r="L69" s="158" t="s">
        <v>134</v>
      </c>
      <c r="M69" s="185">
        <v>63</v>
      </c>
      <c r="N69" s="187"/>
      <c r="O69" s="123" t="s">
        <v>33</v>
      </c>
      <c r="P69" s="128"/>
    </row>
    <row r="70" spans="2:15" ht="15">
      <c r="B70" s="46">
        <f t="shared" si="0"/>
        <v>43243.59210526318</v>
      </c>
      <c r="C70" s="162" t="s">
        <v>135</v>
      </c>
      <c r="D70" s="48">
        <v>19</v>
      </c>
      <c r="E70" s="49">
        <v>12</v>
      </c>
      <c r="F70" s="50">
        <f t="shared" si="1"/>
        <v>710</v>
      </c>
      <c r="G70" s="50">
        <f t="shared" si="19"/>
        <v>156</v>
      </c>
      <c r="H70" s="51">
        <f t="shared" si="2"/>
        <v>0.02631578947368421</v>
      </c>
      <c r="I70" s="52">
        <f t="shared" si="8"/>
        <v>43243.59210526318</v>
      </c>
      <c r="J70" s="53">
        <f t="shared" si="18"/>
      </c>
      <c r="K70" s="53"/>
      <c r="L70" s="55" t="s">
        <v>136</v>
      </c>
      <c r="M70" s="160">
        <v>63</v>
      </c>
      <c r="N70" s="101"/>
      <c r="O70" s="66"/>
    </row>
    <row r="71" spans="2:15" ht="15">
      <c r="B71" s="46">
        <f t="shared" si="0"/>
        <v>43243.60526315792</v>
      </c>
      <c r="C71" s="80" t="s">
        <v>137</v>
      </c>
      <c r="D71" s="48">
        <v>19</v>
      </c>
      <c r="E71" s="49">
        <v>6</v>
      </c>
      <c r="F71" s="50">
        <f t="shared" si="1"/>
        <v>716</v>
      </c>
      <c r="G71" s="50">
        <f t="shared" si="19"/>
        <v>162</v>
      </c>
      <c r="H71" s="51">
        <f t="shared" si="2"/>
        <v>0.013157894736842105</v>
      </c>
      <c r="I71" s="52">
        <f t="shared" si="8"/>
        <v>43243.60526315792</v>
      </c>
      <c r="J71" s="53">
        <f t="shared" si="18"/>
      </c>
      <c r="K71" s="53"/>
      <c r="L71" s="170" t="s">
        <v>138</v>
      </c>
      <c r="M71" s="160">
        <v>63</v>
      </c>
      <c r="N71" s="101"/>
      <c r="O71" s="66"/>
    </row>
    <row r="72" spans="2:15" ht="15">
      <c r="B72" s="46">
        <f t="shared" si="0"/>
        <v>43243.62938596494</v>
      </c>
      <c r="C72" s="80" t="s">
        <v>139</v>
      </c>
      <c r="D72" s="48">
        <v>19</v>
      </c>
      <c r="E72" s="49">
        <v>11</v>
      </c>
      <c r="F72" s="50">
        <f t="shared" si="1"/>
        <v>727</v>
      </c>
      <c r="G72" s="50">
        <f t="shared" si="19"/>
        <v>173</v>
      </c>
      <c r="H72" s="51">
        <f t="shared" si="2"/>
        <v>0.024122807017543862</v>
      </c>
      <c r="I72" s="52">
        <f t="shared" si="8"/>
        <v>43243.62938596494</v>
      </c>
      <c r="J72" s="53">
        <f>IF(K72=0,"",I72+K72)</f>
      </c>
      <c r="K72" s="54"/>
      <c r="L72" s="62" t="s">
        <v>140</v>
      </c>
      <c r="M72" s="160">
        <v>63</v>
      </c>
      <c r="N72" s="101"/>
      <c r="O72" s="73"/>
    </row>
    <row r="73" spans="2:15" ht="15">
      <c r="B73" s="46">
        <f t="shared" si="0"/>
        <v>43243.6513157895</v>
      </c>
      <c r="C73" s="80" t="s">
        <v>141</v>
      </c>
      <c r="D73" s="48">
        <v>19</v>
      </c>
      <c r="E73" s="49">
        <v>10</v>
      </c>
      <c r="F73" s="50">
        <f t="shared" si="1"/>
        <v>737</v>
      </c>
      <c r="G73" s="50">
        <f t="shared" si="19"/>
        <v>183</v>
      </c>
      <c r="H73" s="51">
        <f t="shared" si="2"/>
        <v>0.021929824561403508</v>
      </c>
      <c r="I73" s="52">
        <f t="shared" si="8"/>
        <v>43243.6513157895</v>
      </c>
      <c r="J73" s="53">
        <f>IF(K73=0,"",I73+K73)</f>
      </c>
      <c r="K73" s="54"/>
      <c r="L73" s="62" t="s">
        <v>142</v>
      </c>
      <c r="M73" s="160">
        <v>63</v>
      </c>
      <c r="N73" s="101"/>
      <c r="O73" s="66"/>
    </row>
    <row r="74" spans="2:15" ht="15">
      <c r="B74" s="46">
        <f t="shared" si="0"/>
        <v>43243.67324561407</v>
      </c>
      <c r="C74" s="80" t="s">
        <v>143</v>
      </c>
      <c r="D74" s="48">
        <v>19</v>
      </c>
      <c r="E74" s="49">
        <v>10</v>
      </c>
      <c r="F74" s="50">
        <f t="shared" si="1"/>
        <v>747</v>
      </c>
      <c r="G74" s="50">
        <f t="shared" si="19"/>
        <v>193</v>
      </c>
      <c r="H74" s="51">
        <f t="shared" si="2"/>
        <v>0.021929824561403508</v>
      </c>
      <c r="I74" s="52">
        <f t="shared" si="8"/>
        <v>43243.67324561407</v>
      </c>
      <c r="J74" s="53">
        <f>IF(K74=0,"",I74+K74)</f>
      </c>
      <c r="K74" s="54"/>
      <c r="L74" s="62" t="s">
        <v>144</v>
      </c>
      <c r="M74" s="95">
        <v>43</v>
      </c>
      <c r="N74" s="101" t="s">
        <v>153</v>
      </c>
      <c r="O74" s="63"/>
    </row>
    <row r="75" spans="2:15" ht="15">
      <c r="B75" s="46">
        <f t="shared" si="0"/>
        <v>43243.690789473716</v>
      </c>
      <c r="C75" s="80" t="s">
        <v>145</v>
      </c>
      <c r="D75" s="48">
        <v>19</v>
      </c>
      <c r="E75" s="49">
        <v>8</v>
      </c>
      <c r="F75" s="50">
        <f t="shared" si="1"/>
        <v>755</v>
      </c>
      <c r="G75" s="50">
        <f t="shared" si="19"/>
        <v>201</v>
      </c>
      <c r="H75" s="51">
        <f t="shared" si="2"/>
        <v>0.017543859649122806</v>
      </c>
      <c r="I75" s="52">
        <f t="shared" si="8"/>
        <v>43243.690789473716</v>
      </c>
      <c r="J75" s="53"/>
      <c r="K75" s="54"/>
      <c r="L75" s="62" t="s">
        <v>146</v>
      </c>
      <c r="M75" s="95">
        <v>43</v>
      </c>
      <c r="N75" s="101"/>
      <c r="O75" s="63"/>
    </row>
    <row r="76" spans="2:15" ht="15">
      <c r="B76" s="46">
        <f t="shared" si="0"/>
        <v>43243.71052631582</v>
      </c>
      <c r="C76" s="80" t="s">
        <v>147</v>
      </c>
      <c r="D76" s="48">
        <v>19</v>
      </c>
      <c r="E76" s="49">
        <v>9</v>
      </c>
      <c r="F76" s="50">
        <f aca="true" t="shared" si="20" ref="F76:F95">IF((E76)=0,"",E76+F75)</f>
        <v>764</v>
      </c>
      <c r="G76" s="50">
        <f t="shared" si="19"/>
        <v>210</v>
      </c>
      <c r="H76" s="51">
        <f aca="true" t="shared" si="21" ref="H76:H86">IF((E76=0),"",E76/D76/24)</f>
        <v>0.019736842105263157</v>
      </c>
      <c r="I76" s="52">
        <f t="shared" si="8"/>
        <v>43243.71052631582</v>
      </c>
      <c r="J76" s="53"/>
      <c r="K76" s="54"/>
      <c r="L76" s="62" t="s">
        <v>148</v>
      </c>
      <c r="M76" s="95">
        <v>43</v>
      </c>
      <c r="N76" s="101"/>
      <c r="O76" s="66"/>
    </row>
    <row r="77" spans="2:15" ht="15">
      <c r="B77" s="46">
        <f t="shared" si="0"/>
        <v>43243.74342105266</v>
      </c>
      <c r="C77" s="80" t="s">
        <v>149</v>
      </c>
      <c r="D77" s="48">
        <v>19</v>
      </c>
      <c r="E77" s="49">
        <v>15</v>
      </c>
      <c r="F77" s="50">
        <f t="shared" si="20"/>
        <v>779</v>
      </c>
      <c r="G77" s="50">
        <f t="shared" si="19"/>
        <v>225</v>
      </c>
      <c r="H77" s="51">
        <f t="shared" si="21"/>
        <v>0.03289473684210526</v>
      </c>
      <c r="I77" s="52">
        <f t="shared" si="8"/>
        <v>43243.74342105266</v>
      </c>
      <c r="J77" s="53"/>
      <c r="K77" s="54"/>
      <c r="L77" s="62" t="s">
        <v>150</v>
      </c>
      <c r="M77" s="95">
        <v>15</v>
      </c>
      <c r="N77" s="101" t="s">
        <v>154</v>
      </c>
      <c r="O77" s="66"/>
    </row>
    <row r="78" spans="2:15" ht="15">
      <c r="B78" s="46">
        <f t="shared" si="0"/>
        <v>43243.77412280705</v>
      </c>
      <c r="C78" s="80" t="s">
        <v>151</v>
      </c>
      <c r="D78" s="48">
        <v>19</v>
      </c>
      <c r="E78" s="49">
        <v>14</v>
      </c>
      <c r="F78" s="50">
        <f t="shared" si="20"/>
        <v>793</v>
      </c>
      <c r="G78" s="50">
        <f t="shared" si="19"/>
        <v>239</v>
      </c>
      <c r="H78" s="51">
        <f t="shared" si="21"/>
        <v>0.03070175438596491</v>
      </c>
      <c r="I78" s="52">
        <f t="shared" si="8"/>
        <v>43243.77412280705</v>
      </c>
      <c r="J78" s="53"/>
      <c r="K78" s="54"/>
      <c r="L78" s="62" t="s">
        <v>152</v>
      </c>
      <c r="M78" s="95">
        <v>15</v>
      </c>
      <c r="N78" s="101"/>
      <c r="O78" s="79"/>
    </row>
    <row r="79" spans="2:16" ht="15">
      <c r="B79" s="46">
        <f t="shared" si="0"/>
        <v>43243.800438596525</v>
      </c>
      <c r="C79" s="139" t="s">
        <v>166</v>
      </c>
      <c r="D79" s="140">
        <v>19</v>
      </c>
      <c r="E79" s="141">
        <v>12</v>
      </c>
      <c r="F79" s="142">
        <f t="shared" si="20"/>
        <v>805</v>
      </c>
      <c r="G79" s="169">
        <f t="shared" si="19"/>
        <v>251</v>
      </c>
      <c r="H79" s="143">
        <f t="shared" si="21"/>
        <v>0.02631578947368421</v>
      </c>
      <c r="I79" s="144">
        <f t="shared" si="8"/>
        <v>43243.800438596525</v>
      </c>
      <c r="J79" s="145">
        <f aca="true" t="shared" si="22" ref="J79:J85">IF(K79=0,"",I79+K79)</f>
        <v>43244.20877192986</v>
      </c>
      <c r="K79" s="146">
        <v>0.4083333333333334</v>
      </c>
      <c r="L79" s="171" t="s">
        <v>155</v>
      </c>
      <c r="M79" s="148">
        <v>15</v>
      </c>
      <c r="N79" s="149"/>
      <c r="O79" s="66" t="s">
        <v>32</v>
      </c>
      <c r="P79"/>
    </row>
    <row r="80" spans="2:16" ht="15">
      <c r="B80" s="150">
        <f t="shared" si="0"/>
        <v>43244.228508771965</v>
      </c>
      <c r="C80" s="112" t="s">
        <v>167</v>
      </c>
      <c r="D80" s="114">
        <v>19</v>
      </c>
      <c r="E80" s="115">
        <v>9</v>
      </c>
      <c r="F80" s="116">
        <f t="shared" si="20"/>
        <v>814</v>
      </c>
      <c r="G80" s="142">
        <v>9</v>
      </c>
      <c r="H80" s="61">
        <f t="shared" si="21"/>
        <v>0.019736842105263157</v>
      </c>
      <c r="I80" s="118">
        <f aca="true" t="shared" si="23" ref="I80:I85">IF((E80=0),"",I79+K79+H80)</f>
        <v>43244.228508771965</v>
      </c>
      <c r="J80" s="119">
        <f t="shared" si="22"/>
      </c>
      <c r="K80" s="119"/>
      <c r="L80" s="121" t="s">
        <v>168</v>
      </c>
      <c r="M80" s="95">
        <v>15</v>
      </c>
      <c r="N80" s="188"/>
      <c r="O80" s="66"/>
      <c r="P80"/>
    </row>
    <row r="81" spans="2:16" ht="15">
      <c r="B81" s="46">
        <f t="shared" si="0"/>
        <v>43244.25263157898</v>
      </c>
      <c r="C81" s="80" t="s">
        <v>170</v>
      </c>
      <c r="D81" s="48">
        <v>19</v>
      </c>
      <c r="E81" s="49">
        <v>11</v>
      </c>
      <c r="F81" s="50">
        <f t="shared" si="20"/>
        <v>825</v>
      </c>
      <c r="G81" s="50">
        <f>+G80+E81</f>
        <v>20</v>
      </c>
      <c r="H81" s="51">
        <f t="shared" si="21"/>
        <v>0.024122807017543862</v>
      </c>
      <c r="I81" s="52">
        <f t="shared" si="23"/>
        <v>43244.25263157898</v>
      </c>
      <c r="J81" s="53">
        <f t="shared" si="22"/>
      </c>
      <c r="K81" s="54"/>
      <c r="L81" s="62" t="s">
        <v>172</v>
      </c>
      <c r="M81" s="126">
        <v>15</v>
      </c>
      <c r="N81" s="101"/>
      <c r="O81" s="66"/>
      <c r="P81"/>
    </row>
    <row r="82" spans="2:16" ht="15">
      <c r="B82" s="46">
        <f t="shared" si="0"/>
        <v>43244.276754385995</v>
      </c>
      <c r="C82" s="81" t="s">
        <v>171</v>
      </c>
      <c r="D82" s="48">
        <v>19</v>
      </c>
      <c r="E82" s="49">
        <v>11</v>
      </c>
      <c r="F82" s="50">
        <f t="shared" si="20"/>
        <v>836</v>
      </c>
      <c r="G82" s="50">
        <f>+G81+E82</f>
        <v>31</v>
      </c>
      <c r="H82" s="51">
        <f t="shared" si="21"/>
        <v>0.024122807017543862</v>
      </c>
      <c r="I82" s="52">
        <f t="shared" si="23"/>
        <v>43244.276754385995</v>
      </c>
      <c r="J82" s="53">
        <f t="shared" si="22"/>
      </c>
      <c r="K82" s="54"/>
      <c r="L82" s="62"/>
      <c r="M82" s="95">
        <v>48</v>
      </c>
      <c r="N82" s="101" t="s">
        <v>169</v>
      </c>
      <c r="O82" s="66"/>
      <c r="P82"/>
    </row>
    <row r="83" spans="1:15" s="71" customFormat="1" ht="15">
      <c r="A83" s="107"/>
      <c r="B83" s="46">
        <f t="shared" si="0"/>
        <v>43244.29868421056</v>
      </c>
      <c r="C83" s="80" t="s">
        <v>173</v>
      </c>
      <c r="D83" s="48">
        <v>19</v>
      </c>
      <c r="E83" s="49">
        <v>10</v>
      </c>
      <c r="F83" s="50">
        <f t="shared" si="20"/>
        <v>846</v>
      </c>
      <c r="G83" s="50">
        <f>+G82+E83</f>
        <v>41</v>
      </c>
      <c r="H83" s="51">
        <f t="shared" si="21"/>
        <v>0.021929824561403508</v>
      </c>
      <c r="I83" s="52">
        <f t="shared" si="23"/>
        <v>43244.29868421056</v>
      </c>
      <c r="J83" s="53">
        <f t="shared" si="22"/>
      </c>
      <c r="K83" s="54"/>
      <c r="L83" s="55"/>
      <c r="M83" s="95">
        <v>48</v>
      </c>
      <c r="N83" s="101"/>
      <c r="O83" s="66"/>
    </row>
    <row r="84" spans="2:16" ht="15">
      <c r="B84" s="46">
        <f t="shared" si="0"/>
        <v>43244.34912280705</v>
      </c>
      <c r="C84" s="80" t="s">
        <v>174</v>
      </c>
      <c r="D84" s="48">
        <v>19</v>
      </c>
      <c r="E84" s="49">
        <v>23</v>
      </c>
      <c r="F84" s="50">
        <f t="shared" si="20"/>
        <v>869</v>
      </c>
      <c r="G84" s="50">
        <f>+G83+E84</f>
        <v>64</v>
      </c>
      <c r="H84" s="51">
        <f t="shared" si="21"/>
        <v>0.05043859649122807</v>
      </c>
      <c r="I84" s="52">
        <f t="shared" si="23"/>
        <v>43244.34912280705</v>
      </c>
      <c r="J84" s="53">
        <f t="shared" si="22"/>
      </c>
      <c r="K84" s="54"/>
      <c r="L84" s="55"/>
      <c r="M84" s="95">
        <v>48</v>
      </c>
      <c r="N84" s="101"/>
      <c r="O84" s="66"/>
      <c r="P84"/>
    </row>
    <row r="85" spans="2:16" ht="15">
      <c r="B85" s="46">
        <f t="shared" si="0"/>
        <v>43244.39298245617</v>
      </c>
      <c r="C85" s="80" t="s">
        <v>175</v>
      </c>
      <c r="D85" s="48">
        <v>19</v>
      </c>
      <c r="E85" s="49">
        <v>20</v>
      </c>
      <c r="F85" s="50">
        <f t="shared" si="20"/>
        <v>889</v>
      </c>
      <c r="G85" s="50">
        <f t="shared" si="19"/>
        <v>84</v>
      </c>
      <c r="H85" s="51">
        <f t="shared" si="21"/>
        <v>0.043859649122807015</v>
      </c>
      <c r="I85" s="52">
        <f t="shared" si="23"/>
        <v>43244.39298245617</v>
      </c>
      <c r="J85" s="53">
        <f t="shared" si="22"/>
      </c>
      <c r="K85" s="54"/>
      <c r="L85" s="74" t="s">
        <v>176</v>
      </c>
      <c r="M85" s="95">
        <v>48</v>
      </c>
      <c r="N85" s="101"/>
      <c r="O85" s="66"/>
      <c r="P85"/>
    </row>
    <row r="86" spans="2:16" ht="15">
      <c r="B86" s="46">
        <f t="shared" si="0"/>
        <v>43244.44122807021</v>
      </c>
      <c r="C86" s="129" t="s">
        <v>195</v>
      </c>
      <c r="D86" s="130">
        <v>19</v>
      </c>
      <c r="E86" s="131">
        <v>22</v>
      </c>
      <c r="F86" s="132">
        <f t="shared" si="20"/>
        <v>911</v>
      </c>
      <c r="G86" s="132">
        <f>+G85+E86</f>
        <v>106</v>
      </c>
      <c r="H86" s="133">
        <f t="shared" si="21"/>
        <v>0.048245614035087724</v>
      </c>
      <c r="I86" s="134">
        <f aca="true" t="shared" si="24" ref="I86:I95">IF((E86=0),"",I85+K85+H86)</f>
        <v>43244.44122807021</v>
      </c>
      <c r="J86" s="135">
        <f aca="true" t="shared" si="25" ref="J86:J95">IF(K86=0,"",I86+K86)</f>
      </c>
      <c r="K86" s="135"/>
      <c r="L86" s="158" t="s">
        <v>172</v>
      </c>
      <c r="M86" s="137">
        <v>12</v>
      </c>
      <c r="N86" s="138" t="s">
        <v>177</v>
      </c>
      <c r="O86" s="66" t="s">
        <v>34</v>
      </c>
      <c r="P86"/>
    </row>
    <row r="87" spans="2:16" ht="15">
      <c r="B87" s="83"/>
      <c r="C87" s="80" t="s">
        <v>178</v>
      </c>
      <c r="D87" s="48">
        <v>19</v>
      </c>
      <c r="E87" s="49">
        <v>14</v>
      </c>
      <c r="F87" s="50">
        <f t="shared" si="20"/>
        <v>925</v>
      </c>
      <c r="G87" s="116">
        <f>G86+E87</f>
        <v>120</v>
      </c>
      <c r="H87" s="51">
        <f aca="true" t="shared" si="26" ref="H87:H95">IF((E87=0),"",E87/D87/24)</f>
        <v>0.03070175438596491</v>
      </c>
      <c r="I87" s="52">
        <f t="shared" si="24"/>
        <v>43244.4719298246</v>
      </c>
      <c r="J87" s="65">
        <f t="shared" si="25"/>
      </c>
      <c r="K87" s="76"/>
      <c r="L87" s="77" t="s">
        <v>179</v>
      </c>
      <c r="M87" s="95">
        <v>12</v>
      </c>
      <c r="N87" s="101"/>
      <c r="O87" s="66"/>
      <c r="P87"/>
    </row>
    <row r="88" spans="2:32" ht="15">
      <c r="B88" s="46">
        <f t="shared" si="0"/>
        <v>43244.491666666705</v>
      </c>
      <c r="C88" s="80" t="s">
        <v>180</v>
      </c>
      <c r="D88" s="48">
        <v>19</v>
      </c>
      <c r="E88" s="49">
        <v>9</v>
      </c>
      <c r="F88" s="50">
        <f t="shared" si="20"/>
        <v>934</v>
      </c>
      <c r="G88" s="50">
        <f aca="true" t="shared" si="27" ref="G88:G95">+G87+E88</f>
        <v>129</v>
      </c>
      <c r="H88" s="51">
        <f t="shared" si="26"/>
        <v>0.019736842105263157</v>
      </c>
      <c r="I88" s="52">
        <f t="shared" si="24"/>
        <v>43244.491666666705</v>
      </c>
      <c r="J88" s="65">
        <f t="shared" si="25"/>
      </c>
      <c r="K88" s="76"/>
      <c r="L88" s="77"/>
      <c r="M88" s="95">
        <v>12</v>
      </c>
      <c r="N88" s="101"/>
      <c r="O88" s="110"/>
      <c r="P88"/>
      <c r="AF88" s="68"/>
    </row>
    <row r="89" spans="2:16" ht="15">
      <c r="B89" s="46">
        <f t="shared" si="0"/>
        <v>43244.504824561445</v>
      </c>
      <c r="C89" s="80" t="s">
        <v>181</v>
      </c>
      <c r="D89" s="48">
        <v>19</v>
      </c>
      <c r="E89" s="49">
        <v>6</v>
      </c>
      <c r="F89" s="50">
        <f t="shared" si="20"/>
        <v>940</v>
      </c>
      <c r="G89" s="50">
        <f t="shared" si="27"/>
        <v>135</v>
      </c>
      <c r="H89" s="51">
        <f t="shared" si="26"/>
        <v>0.013157894736842105</v>
      </c>
      <c r="I89" s="52">
        <f t="shared" si="24"/>
        <v>43244.504824561445</v>
      </c>
      <c r="J89" s="65">
        <f t="shared" si="25"/>
        <v>43244.54649122811</v>
      </c>
      <c r="K89" s="199">
        <v>0.041666666666666664</v>
      </c>
      <c r="L89" s="189" t="s">
        <v>182</v>
      </c>
      <c r="M89" s="95">
        <v>12</v>
      </c>
      <c r="N89" s="101"/>
      <c r="O89" s="66"/>
      <c r="P89"/>
    </row>
    <row r="90" spans="2:16" ht="15">
      <c r="B90" s="46"/>
      <c r="C90" s="80" t="s">
        <v>183</v>
      </c>
      <c r="D90" s="48">
        <v>19</v>
      </c>
      <c r="E90" s="49">
        <v>25</v>
      </c>
      <c r="F90" s="50">
        <f t="shared" si="20"/>
        <v>965</v>
      </c>
      <c r="G90" s="50">
        <f t="shared" si="27"/>
        <v>160</v>
      </c>
      <c r="H90" s="51">
        <f t="shared" si="26"/>
        <v>0.054824561403508776</v>
      </c>
      <c r="I90" s="52">
        <f t="shared" si="24"/>
        <v>43244.601315789514</v>
      </c>
      <c r="J90" s="65">
        <f t="shared" si="25"/>
      </c>
      <c r="K90" s="76"/>
      <c r="L90" s="77" t="s">
        <v>184</v>
      </c>
      <c r="M90" s="95">
        <v>12</v>
      </c>
      <c r="N90" s="101"/>
      <c r="O90" s="78"/>
      <c r="P90"/>
    </row>
    <row r="91" spans="2:16" ht="15">
      <c r="B91" s="46">
        <f t="shared" si="0"/>
        <v>43244.64078947373</v>
      </c>
      <c r="C91" s="80" t="s">
        <v>185</v>
      </c>
      <c r="D91" s="48">
        <v>19</v>
      </c>
      <c r="E91" s="49">
        <v>18</v>
      </c>
      <c r="F91" s="50">
        <f t="shared" si="20"/>
        <v>983</v>
      </c>
      <c r="G91" s="50">
        <f t="shared" si="27"/>
        <v>178</v>
      </c>
      <c r="H91" s="51">
        <f t="shared" si="26"/>
        <v>0.039473684210526314</v>
      </c>
      <c r="I91" s="52">
        <f t="shared" si="24"/>
        <v>43244.64078947373</v>
      </c>
      <c r="J91" s="65">
        <f t="shared" si="25"/>
      </c>
      <c r="K91" s="76"/>
      <c r="L91" s="47" t="s">
        <v>186</v>
      </c>
      <c r="M91" s="96">
        <v>34</v>
      </c>
      <c r="N91" s="101" t="s">
        <v>188</v>
      </c>
      <c r="O91" s="78"/>
      <c r="P91"/>
    </row>
    <row r="92" spans="2:16" ht="15">
      <c r="B92" s="46">
        <f t="shared" si="0"/>
        <v>43244.689035087766</v>
      </c>
      <c r="C92" s="80" t="s">
        <v>187</v>
      </c>
      <c r="D92" s="48">
        <v>19</v>
      </c>
      <c r="E92" s="49">
        <v>22</v>
      </c>
      <c r="F92" s="50">
        <f t="shared" si="20"/>
        <v>1005</v>
      </c>
      <c r="G92" s="50">
        <f t="shared" si="27"/>
        <v>200</v>
      </c>
      <c r="H92" s="51">
        <f t="shared" si="26"/>
        <v>0.048245614035087724</v>
      </c>
      <c r="I92" s="52">
        <f t="shared" si="24"/>
        <v>43244.689035087766</v>
      </c>
      <c r="J92" s="53">
        <f t="shared" si="25"/>
      </c>
      <c r="K92" s="59"/>
      <c r="L92" s="47"/>
      <c r="M92" s="96">
        <v>34</v>
      </c>
      <c r="N92" s="101"/>
      <c r="O92" s="78"/>
      <c r="P92"/>
    </row>
    <row r="93" spans="2:16" ht="15">
      <c r="B93" s="46">
        <f t="shared" si="0"/>
        <v>43244.70877192987</v>
      </c>
      <c r="C93" s="80" t="s">
        <v>189</v>
      </c>
      <c r="D93" s="48">
        <v>19</v>
      </c>
      <c r="E93" s="49">
        <v>9</v>
      </c>
      <c r="F93" s="50">
        <f t="shared" si="20"/>
        <v>1014</v>
      </c>
      <c r="G93" s="50">
        <f t="shared" si="27"/>
        <v>209</v>
      </c>
      <c r="H93" s="51">
        <f t="shared" si="26"/>
        <v>0.019736842105263157</v>
      </c>
      <c r="I93" s="52">
        <f t="shared" si="24"/>
        <v>43244.70877192987</v>
      </c>
      <c r="J93" s="53">
        <f t="shared" si="25"/>
      </c>
      <c r="K93" s="59"/>
      <c r="L93" s="47" t="s">
        <v>190</v>
      </c>
      <c r="M93" s="96">
        <v>34</v>
      </c>
      <c r="N93" s="101"/>
      <c r="O93" s="78"/>
      <c r="P93"/>
    </row>
    <row r="94" spans="2:16" ht="15">
      <c r="B94" s="46">
        <f aca="true" t="shared" si="28" ref="B94:B107">I94</f>
        <v>43244.72192982461</v>
      </c>
      <c r="C94" s="129" t="s">
        <v>196</v>
      </c>
      <c r="D94" s="130">
        <v>19</v>
      </c>
      <c r="E94" s="131">
        <v>6</v>
      </c>
      <c r="F94" s="132">
        <f t="shared" si="20"/>
        <v>1020</v>
      </c>
      <c r="G94" s="132">
        <f t="shared" si="27"/>
        <v>215</v>
      </c>
      <c r="H94" s="133">
        <f t="shared" si="26"/>
        <v>0.013157894736842105</v>
      </c>
      <c r="I94" s="134">
        <f t="shared" si="24"/>
        <v>43244.72192982461</v>
      </c>
      <c r="J94" s="135">
        <f t="shared" si="25"/>
      </c>
      <c r="K94" s="178"/>
      <c r="L94" s="191" t="s">
        <v>191</v>
      </c>
      <c r="M94" s="185">
        <v>34</v>
      </c>
      <c r="N94" s="138"/>
      <c r="O94" s="66" t="s">
        <v>35</v>
      </c>
      <c r="P94"/>
    </row>
    <row r="95" spans="1:15" s="71" customFormat="1" ht="15">
      <c r="A95" s="107"/>
      <c r="B95" s="46">
        <f t="shared" si="28"/>
        <v>43244.750438596544</v>
      </c>
      <c r="C95" s="80" t="s">
        <v>192</v>
      </c>
      <c r="D95" s="48">
        <v>19</v>
      </c>
      <c r="E95" s="49">
        <v>13</v>
      </c>
      <c r="F95" s="50">
        <f t="shared" si="20"/>
        <v>1033</v>
      </c>
      <c r="G95" s="50">
        <f t="shared" si="27"/>
        <v>228</v>
      </c>
      <c r="H95" s="51">
        <f t="shared" si="26"/>
        <v>0.028508771929824563</v>
      </c>
      <c r="I95" s="52">
        <f t="shared" si="24"/>
        <v>43244.750438596544</v>
      </c>
      <c r="J95" s="53">
        <f t="shared" si="25"/>
      </c>
      <c r="K95" s="59"/>
      <c r="L95" s="47" t="s">
        <v>193</v>
      </c>
      <c r="M95" s="96">
        <v>34</v>
      </c>
      <c r="N95" s="101"/>
      <c r="O95" s="66"/>
    </row>
    <row r="96" spans="1:15" s="125" customFormat="1" ht="13.5">
      <c r="A96" s="111"/>
      <c r="B96" s="113">
        <f t="shared" si="28"/>
        <v>43244.76293859654</v>
      </c>
      <c r="C96" s="198" t="s">
        <v>194</v>
      </c>
      <c r="D96" s="114">
        <v>20</v>
      </c>
      <c r="E96" s="115">
        <v>6</v>
      </c>
      <c r="F96" s="116">
        <f aca="true" t="shared" si="29" ref="F96:F103">IF((E96)=0,"",E96+F95)</f>
        <v>1039</v>
      </c>
      <c r="G96" s="116">
        <f aca="true" t="shared" si="30" ref="G96:G103">+G95+E96</f>
        <v>234</v>
      </c>
      <c r="H96" s="117">
        <f aca="true" t="shared" si="31" ref="H96:H103">IF((E96=0),"",E96/D96/24)</f>
        <v>0.012499999999999999</v>
      </c>
      <c r="I96" s="118">
        <f aca="true" t="shared" si="32" ref="I96:I103">IF((E96=0),"",I95+K95+H96)</f>
        <v>43244.76293859654</v>
      </c>
      <c r="J96" s="119">
        <f aca="true" t="shared" si="33" ref="J96:J103">IF(K96=0,"",I96+K96)</f>
      </c>
      <c r="K96" s="120"/>
      <c r="L96" s="193"/>
      <c r="M96" s="160">
        <v>34</v>
      </c>
      <c r="N96" s="122"/>
      <c r="O96" s="123"/>
    </row>
    <row r="97" spans="2:15" s="68" customFormat="1" ht="15">
      <c r="B97" s="197"/>
      <c r="C97" s="80" t="s">
        <v>197</v>
      </c>
      <c r="D97" s="48">
        <v>19</v>
      </c>
      <c r="E97" s="49">
        <v>4</v>
      </c>
      <c r="F97" s="50">
        <f t="shared" si="29"/>
        <v>1043</v>
      </c>
      <c r="G97" s="116">
        <f>G96+E97</f>
        <v>238</v>
      </c>
      <c r="H97" s="51">
        <f t="shared" si="31"/>
        <v>0.008771929824561403</v>
      </c>
      <c r="I97" s="52">
        <f t="shared" si="32"/>
        <v>43244.771710526365</v>
      </c>
      <c r="J97" s="53">
        <f t="shared" si="33"/>
      </c>
      <c r="K97" s="59"/>
      <c r="L97" s="47" t="s">
        <v>198</v>
      </c>
      <c r="M97" s="96">
        <v>34</v>
      </c>
      <c r="N97" s="101"/>
      <c r="O97" s="75"/>
    </row>
    <row r="98" spans="2:14" ht="15">
      <c r="B98" s="46">
        <f t="shared" si="28"/>
        <v>43244.79144736847</v>
      </c>
      <c r="C98" s="80" t="s">
        <v>199</v>
      </c>
      <c r="D98" s="48">
        <v>19</v>
      </c>
      <c r="E98" s="49">
        <v>9</v>
      </c>
      <c r="F98" s="50">
        <f t="shared" si="29"/>
        <v>1052</v>
      </c>
      <c r="G98" s="50">
        <f t="shared" si="30"/>
        <v>247</v>
      </c>
      <c r="H98" s="51">
        <f t="shared" si="31"/>
        <v>0.019736842105263157</v>
      </c>
      <c r="I98" s="52">
        <f t="shared" si="32"/>
        <v>43244.79144736847</v>
      </c>
      <c r="J98" s="53">
        <f t="shared" si="33"/>
      </c>
      <c r="K98" s="59"/>
      <c r="L98" s="47" t="s">
        <v>200</v>
      </c>
      <c r="M98" s="96">
        <v>34</v>
      </c>
      <c r="N98" s="101"/>
    </row>
    <row r="99" spans="2:14" ht="15">
      <c r="B99" s="46">
        <f t="shared" si="28"/>
        <v>43244.81228070181</v>
      </c>
      <c r="C99" s="139" t="s">
        <v>201</v>
      </c>
      <c r="D99" s="140">
        <v>20</v>
      </c>
      <c r="E99" s="141">
        <v>10</v>
      </c>
      <c r="F99" s="142">
        <f t="shared" si="29"/>
        <v>1062</v>
      </c>
      <c r="G99" s="169">
        <f t="shared" si="30"/>
        <v>257</v>
      </c>
      <c r="H99" s="143">
        <f t="shared" si="31"/>
        <v>0.020833333333333332</v>
      </c>
      <c r="I99" s="144">
        <f t="shared" si="32"/>
        <v>43244.81228070181</v>
      </c>
      <c r="J99" s="145">
        <f t="shared" si="33"/>
        <v>43245.22964181292</v>
      </c>
      <c r="K99" s="146">
        <v>0.4173611111111111</v>
      </c>
      <c r="L99" s="190" t="s">
        <v>202</v>
      </c>
      <c r="M99" s="168">
        <v>34</v>
      </c>
      <c r="N99" s="149"/>
    </row>
    <row r="100" spans="2:14" ht="15">
      <c r="B100" s="150">
        <f t="shared" si="28"/>
        <v>43245.253764619934</v>
      </c>
      <c r="C100" s="80" t="s">
        <v>203</v>
      </c>
      <c r="D100" s="48">
        <v>19</v>
      </c>
      <c r="E100" s="49">
        <v>11</v>
      </c>
      <c r="F100" s="50">
        <f t="shared" si="29"/>
        <v>1073</v>
      </c>
      <c r="G100" s="142">
        <v>11</v>
      </c>
      <c r="H100" s="51">
        <f t="shared" si="31"/>
        <v>0.024122807017543862</v>
      </c>
      <c r="I100" s="52">
        <f t="shared" si="32"/>
        <v>43245.253764619934</v>
      </c>
      <c r="J100" s="53">
        <f t="shared" si="33"/>
      </c>
      <c r="K100" s="59"/>
      <c r="L100" s="47" t="s">
        <v>204</v>
      </c>
      <c r="M100" s="96">
        <v>11</v>
      </c>
      <c r="N100" s="101" t="s">
        <v>206</v>
      </c>
    </row>
    <row r="101" spans="1:16" s="125" customFormat="1" ht="15">
      <c r="A101" s="111"/>
      <c r="B101" s="113">
        <f t="shared" si="28"/>
        <v>43245.269115497125</v>
      </c>
      <c r="C101" s="112" t="s">
        <v>205</v>
      </c>
      <c r="D101" s="114">
        <v>19</v>
      </c>
      <c r="E101" s="115">
        <v>7</v>
      </c>
      <c r="F101" s="116">
        <f t="shared" si="29"/>
        <v>1080</v>
      </c>
      <c r="G101" s="116">
        <f t="shared" si="30"/>
        <v>18</v>
      </c>
      <c r="H101" s="117">
        <f t="shared" si="31"/>
        <v>0.015350877192982455</v>
      </c>
      <c r="I101" s="118">
        <f t="shared" si="32"/>
        <v>43245.269115497125</v>
      </c>
      <c r="J101" s="119">
        <f t="shared" si="33"/>
      </c>
      <c r="K101" s="192"/>
      <c r="L101" s="193" t="s">
        <v>207</v>
      </c>
      <c r="M101" s="96">
        <v>11</v>
      </c>
      <c r="N101" s="122"/>
      <c r="O101" s="123"/>
      <c r="P101" s="128"/>
    </row>
    <row r="102" spans="2:14" ht="13.5">
      <c r="B102" s="46">
        <f t="shared" si="28"/>
        <v>43245.299817251514</v>
      </c>
      <c r="C102" s="194" t="s">
        <v>208</v>
      </c>
      <c r="D102" s="48">
        <v>19</v>
      </c>
      <c r="E102" s="49">
        <v>14</v>
      </c>
      <c r="F102" s="50">
        <f t="shared" si="29"/>
        <v>1094</v>
      </c>
      <c r="G102" s="50">
        <f t="shared" si="30"/>
        <v>32</v>
      </c>
      <c r="H102" s="51">
        <f t="shared" si="31"/>
        <v>0.03070175438596491</v>
      </c>
      <c r="I102" s="52">
        <f t="shared" si="32"/>
        <v>43245.299817251514</v>
      </c>
      <c r="J102" s="53">
        <f t="shared" si="33"/>
      </c>
      <c r="K102" s="59"/>
      <c r="L102" s="47" t="s">
        <v>209</v>
      </c>
      <c r="M102" s="96">
        <v>11</v>
      </c>
      <c r="N102" s="101"/>
    </row>
    <row r="103" spans="2:14" ht="15">
      <c r="B103" s="46">
        <f t="shared" si="28"/>
        <v>43245.31736111116</v>
      </c>
      <c r="C103" s="80" t="s">
        <v>210</v>
      </c>
      <c r="D103" s="48">
        <v>19</v>
      </c>
      <c r="E103" s="49">
        <v>8</v>
      </c>
      <c r="F103" s="50">
        <f t="shared" si="29"/>
        <v>1102</v>
      </c>
      <c r="G103" s="50">
        <f t="shared" si="30"/>
        <v>40</v>
      </c>
      <c r="H103" s="51">
        <f t="shared" si="31"/>
        <v>0.017543859649122806</v>
      </c>
      <c r="I103" s="52">
        <f t="shared" si="32"/>
        <v>43245.31736111116</v>
      </c>
      <c r="J103" s="53">
        <f t="shared" si="33"/>
      </c>
      <c r="K103" s="59"/>
      <c r="L103" s="47" t="s">
        <v>211</v>
      </c>
      <c r="M103" s="96">
        <v>11</v>
      </c>
      <c r="N103" s="101"/>
    </row>
    <row r="104" spans="2:14" ht="15">
      <c r="B104" s="46">
        <f t="shared" si="28"/>
        <v>43245.35464181292</v>
      </c>
      <c r="C104" s="80" t="s">
        <v>212</v>
      </c>
      <c r="D104" s="48">
        <v>19</v>
      </c>
      <c r="E104" s="49">
        <v>17</v>
      </c>
      <c r="F104" s="50">
        <f>IF((E104)=0,"",E104+F103)</f>
        <v>1119</v>
      </c>
      <c r="G104" s="50">
        <f>+G103+E104</f>
        <v>57</v>
      </c>
      <c r="H104" s="51">
        <f>IF((E104=0),"",E104/D104/24)</f>
        <v>0.03728070175438596</v>
      </c>
      <c r="I104" s="52">
        <f>IF((E104=0),"",I103+K103+H104)</f>
        <v>43245.35464181292</v>
      </c>
      <c r="J104" s="53">
        <f>IF(K104=0,"",I104+K104)</f>
      </c>
      <c r="K104" s="59"/>
      <c r="L104" s="47" t="s">
        <v>213</v>
      </c>
      <c r="M104" s="96">
        <v>11</v>
      </c>
      <c r="N104" s="101"/>
    </row>
    <row r="105" spans="2:15" ht="15">
      <c r="B105" s="46">
        <f t="shared" si="28"/>
        <v>43245.376571637484</v>
      </c>
      <c r="C105" s="80" t="s">
        <v>218</v>
      </c>
      <c r="D105" s="48">
        <v>19</v>
      </c>
      <c r="E105" s="49">
        <v>10</v>
      </c>
      <c r="F105" s="50">
        <f>IF((E105)=0,"",E105+F104)</f>
        <v>1129</v>
      </c>
      <c r="G105" s="50">
        <f>+G104+E105</f>
        <v>67</v>
      </c>
      <c r="H105" s="51">
        <f>IF((E105=0),"",E105/D105/24)</f>
        <v>0.021929824561403508</v>
      </c>
      <c r="I105" s="52">
        <f>IF((E105=0),"",I104+K104+H105)</f>
        <v>43245.376571637484</v>
      </c>
      <c r="J105" s="53">
        <f>IF(K105=0,"",I105+K105)</f>
      </c>
      <c r="K105" s="59"/>
      <c r="L105" s="47"/>
      <c r="M105" s="96">
        <v>66</v>
      </c>
      <c r="N105" s="101" t="s">
        <v>214</v>
      </c>
      <c r="O105" s="66" t="s">
        <v>36</v>
      </c>
    </row>
    <row r="106" spans="2:14" ht="15">
      <c r="B106" s="46">
        <f t="shared" si="28"/>
        <v>43245.39411549713</v>
      </c>
      <c r="C106" s="80" t="s">
        <v>215</v>
      </c>
      <c r="D106" s="48">
        <v>19</v>
      </c>
      <c r="E106" s="49">
        <v>8</v>
      </c>
      <c r="F106" s="50">
        <f>IF((E106)=0,"",E106+F105)</f>
        <v>1137</v>
      </c>
      <c r="G106" s="50">
        <f>+G105+E106</f>
        <v>75</v>
      </c>
      <c r="H106" s="51">
        <f>IF((E106=0),"",E106/D106/24)</f>
        <v>0.017543859649122806</v>
      </c>
      <c r="I106" s="52">
        <f>IF((E106=0),"",I105+K105+H106)</f>
        <v>43245.39411549713</v>
      </c>
      <c r="J106" s="53">
        <f>IF(K106=0,"",I106+K106)</f>
      </c>
      <c r="K106" s="59"/>
      <c r="L106" s="47" t="s">
        <v>216</v>
      </c>
      <c r="M106" s="96">
        <v>66</v>
      </c>
      <c r="N106" s="101"/>
    </row>
    <row r="107" spans="2:14" ht="15">
      <c r="B107" s="46">
        <f t="shared" si="28"/>
        <v>43245.40869883046</v>
      </c>
      <c r="C107" s="129" t="s">
        <v>24</v>
      </c>
      <c r="D107" s="130">
        <v>20</v>
      </c>
      <c r="E107" s="131">
        <v>7</v>
      </c>
      <c r="F107" s="196">
        <f>IF((E107)=0,"",E107+F106)</f>
        <v>1144</v>
      </c>
      <c r="G107" s="169">
        <f>+G106+E107</f>
        <v>82</v>
      </c>
      <c r="H107" s="133">
        <f>IF((E107=0),"",E107/D107/24)</f>
        <v>0.014583333333333332</v>
      </c>
      <c r="I107" s="134">
        <f>IF((E107=0),"",I106+K106+H107)</f>
        <v>43245.40869883046</v>
      </c>
      <c r="J107" s="135">
        <f>IF(K107=0,"",I107+K107)</f>
      </c>
      <c r="K107" s="178"/>
      <c r="L107" s="195" t="s">
        <v>217</v>
      </c>
      <c r="M107" s="185">
        <v>66</v>
      </c>
      <c r="N107" s="138"/>
    </row>
  </sheetData>
  <sheetProtection/>
  <mergeCells count="15">
    <mergeCell ref="M14:N14"/>
    <mergeCell ref="I14:J14"/>
    <mergeCell ref="B6:C10"/>
    <mergeCell ref="E6:H6"/>
    <mergeCell ref="I6:K6"/>
    <mergeCell ref="E7:H7"/>
    <mergeCell ref="I7:K7"/>
    <mergeCell ref="E9:H9"/>
    <mergeCell ref="H1:K1"/>
    <mergeCell ref="B3:C3"/>
    <mergeCell ref="B5:C5"/>
    <mergeCell ref="E5:H5"/>
    <mergeCell ref="I5:K5"/>
    <mergeCell ref="E13:F13"/>
    <mergeCell ref="I10:N10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NOMAIN</dc:creator>
  <cp:keywords/>
  <dc:description/>
  <cp:lastModifiedBy>Ligue-NPDC cyclo</cp:lastModifiedBy>
  <cp:lastPrinted>2018-03-07T22:41:43Z</cp:lastPrinted>
  <dcterms:created xsi:type="dcterms:W3CDTF">2011-09-30T05:47:04Z</dcterms:created>
  <dcterms:modified xsi:type="dcterms:W3CDTF">2018-03-08T16:38:48Z</dcterms:modified>
  <cp:category/>
  <cp:version/>
  <cp:contentType/>
  <cp:contentStatus/>
</cp:coreProperties>
</file>